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ilvija\Desktop\ŠKOLSKI ODBOR\"/>
    </mc:Choice>
  </mc:AlternateContent>
  <xr:revisionPtr revIDLastSave="0" documentId="13_ncr:1_{65D968FC-C791-4E92-9AA2-4C5B20CB4261}" xr6:coauthVersionLast="37" xr6:coauthVersionMax="37" xr10:uidLastSave="{00000000-0000-0000-0000-000000000000}"/>
  <bookViews>
    <workbookView xWindow="0" yWindow="0" windowWidth="28800" windowHeight="12105" tabRatio="874" activeTab="6" xr2:uid="{00000000-000D-0000-FFFF-FFFF00000000}"/>
  </bookViews>
  <sheets>
    <sheet name="SAŽETAK" sheetId="11" r:id="rId1"/>
    <sheet name="Račun prihoda i rashoda" sheetId="10" r:id="rId2"/>
    <sheet name="Prihodi i rashodi po izvorima" sheetId="14" r:id="rId3"/>
    <sheet name="Rashodi prema funkcijskoj kl" sheetId="13" r:id="rId4"/>
    <sheet name="Račun financiranja" sheetId="6" r:id="rId5"/>
    <sheet name="Račun financiranja po izvorima" sheetId="15" r:id="rId6"/>
    <sheet name="POSEBNI DIO" sheetId="12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2" l="1"/>
  <c r="D28" i="14"/>
  <c r="D10" i="14"/>
  <c r="G114" i="10"/>
  <c r="G256" i="10"/>
  <c r="G242" i="10"/>
  <c r="G143" i="10"/>
  <c r="G92" i="10"/>
  <c r="G107" i="10"/>
  <c r="G100" i="10"/>
  <c r="G93" i="10"/>
  <c r="G150" i="10"/>
  <c r="F23" i="12"/>
  <c r="G71" i="10" l="1"/>
  <c r="G10" i="10"/>
  <c r="G144" i="12"/>
  <c r="F200" i="10" l="1"/>
  <c r="G158" i="10"/>
  <c r="E11" i="12" l="1"/>
  <c r="E10" i="12" s="1"/>
  <c r="G115" i="10" l="1"/>
  <c r="G122" i="10"/>
  <c r="G129" i="10"/>
  <c r="G136" i="10"/>
  <c r="G165" i="10"/>
  <c r="G172" i="10"/>
  <c r="G179" i="10"/>
  <c r="G186" i="10"/>
  <c r="G193" i="10"/>
  <c r="G200" i="10"/>
  <c r="G207" i="10"/>
  <c r="G214" i="10"/>
  <c r="G221" i="10"/>
  <c r="G228" i="10"/>
  <c r="G235" i="10"/>
  <c r="G249" i="10"/>
  <c r="G55" i="10" l="1"/>
  <c r="E77" i="12" l="1"/>
  <c r="E26" i="12"/>
  <c r="B10" i="14"/>
  <c r="E92" i="10"/>
  <c r="F12" i="11" l="1"/>
  <c r="F13" i="11"/>
  <c r="F37" i="11"/>
  <c r="H34" i="11" s="1"/>
  <c r="H37" i="11" s="1"/>
  <c r="I34" i="11" s="1"/>
  <c r="I37" i="11" s="1"/>
  <c r="F11" i="11" l="1"/>
  <c r="E114" i="12"/>
  <c r="G77" i="12" l="1"/>
  <c r="E35" i="12" l="1"/>
  <c r="E137" i="12" l="1"/>
  <c r="G162" i="12" l="1"/>
  <c r="G163" i="12"/>
  <c r="G160" i="12" s="1"/>
  <c r="G178" i="12"/>
  <c r="G179" i="12"/>
  <c r="G176" i="12" s="1"/>
  <c r="E179" i="12"/>
  <c r="E176" i="12" s="1"/>
  <c r="F179" i="12"/>
  <c r="F176" i="12" s="1"/>
  <c r="E9" i="12"/>
  <c r="F7" i="12"/>
  <c r="F26" i="12"/>
  <c r="E31" i="12"/>
  <c r="F35" i="12"/>
  <c r="E37" i="12"/>
  <c r="E36" i="12" s="1"/>
  <c r="E33" i="12" s="1"/>
  <c r="F37" i="12"/>
  <c r="F36" i="12" s="1"/>
  <c r="F33" i="12" s="1"/>
  <c r="F44" i="12"/>
  <c r="F64" i="12"/>
  <c r="F66" i="12"/>
  <c r="E73" i="12"/>
  <c r="F73" i="12"/>
  <c r="E74" i="12"/>
  <c r="F74" i="12"/>
  <c r="F77" i="12"/>
  <c r="F105" i="12"/>
  <c r="G105" i="12"/>
  <c r="E109" i="12"/>
  <c r="E108" i="12" s="1"/>
  <c r="E105" i="12" s="1"/>
  <c r="F114" i="12"/>
  <c r="F118" i="12"/>
  <c r="G122" i="12"/>
  <c r="E126" i="12"/>
  <c r="E125" i="12" s="1"/>
  <c r="E122" i="12" s="1"/>
  <c r="F126" i="12"/>
  <c r="F125" i="12" s="1"/>
  <c r="F122" i="12" s="1"/>
  <c r="G130" i="12"/>
  <c r="E131" i="12"/>
  <c r="E128" i="12" s="1"/>
  <c r="F131" i="12"/>
  <c r="F128" i="12" s="1"/>
  <c r="G131" i="12"/>
  <c r="G128" i="12" s="1"/>
  <c r="G136" i="12"/>
  <c r="E134" i="12"/>
  <c r="F137" i="12"/>
  <c r="F134" i="12" s="1"/>
  <c r="G137" i="12"/>
  <c r="G134" i="12" s="1"/>
  <c r="E144" i="12"/>
  <c r="F144" i="12"/>
  <c r="E145" i="12"/>
  <c r="E142" i="12" s="1"/>
  <c r="F145" i="12"/>
  <c r="F142" i="12" s="1"/>
  <c r="G142" i="12"/>
  <c r="E163" i="12"/>
  <c r="E160" i="12" s="1"/>
  <c r="F163" i="12"/>
  <c r="F160" i="12" s="1"/>
  <c r="E7" i="12" l="1"/>
  <c r="E64" i="10" l="1"/>
  <c r="E19" i="10"/>
  <c r="E55" i="10"/>
  <c r="E71" i="10"/>
  <c r="C10" i="14" l="1"/>
  <c r="F264" i="10"/>
  <c r="F256" i="10"/>
  <c r="F235" i="10"/>
  <c r="F228" i="10"/>
  <c r="F221" i="10"/>
  <c r="F214" i="10"/>
  <c r="F207" i="10"/>
  <c r="F193" i="10"/>
  <c r="F186" i="10"/>
  <c r="F179" i="10"/>
  <c r="F172" i="10"/>
  <c r="F165" i="10"/>
  <c r="F158" i="10"/>
  <c r="F150" i="10"/>
  <c r="F143" i="10"/>
  <c r="F115" i="10"/>
  <c r="F122" i="10"/>
  <c r="F129" i="10"/>
  <c r="F93" i="10"/>
  <c r="F100" i="10"/>
  <c r="F107" i="10"/>
  <c r="F114" i="10" l="1"/>
  <c r="F10" i="10"/>
  <c r="C29" i="14" l="1"/>
  <c r="C33" i="14" l="1"/>
  <c r="C28" i="14" s="1"/>
  <c r="F85" i="10" l="1"/>
  <c r="E85" i="10"/>
  <c r="F10" i="11" s="1"/>
  <c r="F297" i="10" l="1"/>
  <c r="G297" i="10"/>
  <c r="E297" i="10"/>
  <c r="F290" i="10"/>
  <c r="G290" i="10"/>
  <c r="E283" i="10"/>
  <c r="E80" i="10"/>
  <c r="E79" i="10" s="1"/>
  <c r="F40" i="10"/>
  <c r="E40" i="10"/>
  <c r="E33" i="10"/>
  <c r="F12" i="10"/>
  <c r="E12" i="10"/>
  <c r="E10" i="10" l="1"/>
  <c r="F9" i="11" s="1"/>
  <c r="F8" i="11" s="1"/>
  <c r="F14" i="11" s="1"/>
  <c r="E47" i="10" l="1"/>
  <c r="F47" i="10"/>
  <c r="F12" i="6" l="1"/>
  <c r="F11" i="6" s="1"/>
  <c r="H20" i="11" s="1"/>
  <c r="G12" i="6"/>
  <c r="G11" i="6" s="1"/>
  <c r="I20" i="11" s="1"/>
  <c r="E12" i="6"/>
  <c r="E11" i="6" s="1"/>
  <c r="F20" i="11" s="1"/>
  <c r="F9" i="6"/>
  <c r="G9" i="6"/>
  <c r="G8" i="6" s="1"/>
  <c r="I19" i="11" s="1"/>
  <c r="I21" i="11" s="1"/>
  <c r="F8" i="6"/>
  <c r="H19" i="11" s="1"/>
  <c r="H21" i="11" s="1"/>
  <c r="E9" i="6"/>
  <c r="E8" i="6" s="1"/>
  <c r="F19" i="11" s="1"/>
  <c r="F21" i="11" s="1"/>
  <c r="B14" i="13" l="1"/>
  <c r="C14" i="13"/>
  <c r="C10" i="13" s="1"/>
  <c r="D14" i="13"/>
</calcChain>
</file>

<file path=xl/sharedStrings.xml><?xml version="1.0" encoding="utf-8"?>
<sst xmlns="http://schemas.openxmlformats.org/spreadsheetml/2006/main" count="695" uniqueCount="209">
  <si>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</si>
  <si>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</si>
  <si>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</si>
  <si>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</si>
  <si>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</si>
  <si>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</si>
  <si>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</si>
  <si>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</si>
  <si>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</si>
  <si>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</si>
  <si>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</si>
  <si>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</si>
  <si>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</si>
  <si>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</si>
  <si>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</si>
  <si>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</si>
  <si>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</si>
  <si>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</si>
  <si>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</si>
  <si>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</si>
  <si>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</si>
  <si>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</si>
  <si>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</si>
  <si>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</si>
  <si>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</si>
  <si>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</si>
  <si>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</si>
  <si>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</si>
  <si>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</si>
  <si>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</si>
  <si>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</si>
  <si>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</si>
  <si>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</si>
  <si>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</si>
  <si>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</si>
  <si>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</si>
  <si>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</si>
  <si>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</si>
  <si>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</si>
  <si>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AKTIVNOSTI</t>
  </si>
  <si>
    <t>A) SAŽETAK RAČUNA PRIHODA I RASHODA</t>
  </si>
  <si>
    <t>B) SAŽETAK RAČUNA FINANCIRANJA</t>
  </si>
  <si>
    <t>Prihodi iz nadležnog proračuna i od HZZO-a temeljem ugovornih obveza</t>
  </si>
  <si>
    <t>Ostale pomoći</t>
  </si>
  <si>
    <t>Rashodi za nabavu proizvedene dugotrajne imovine</t>
  </si>
  <si>
    <t>C) PRENESENI VIŠAK ILI PRENESENI MANJAK I VIŠEGODIŠNJI PLAN URAVNOTEŽENJA</t>
  </si>
  <si>
    <t>Naziv</t>
  </si>
  <si>
    <t>Prihodi od nadležnog proračuna</t>
  </si>
  <si>
    <t>Prihodi po posebnim propisima</t>
  </si>
  <si>
    <t>Tekuće pomoći iz proračuna koji nije nadležan</t>
  </si>
  <si>
    <t>Kapitalne pomoći iz proračuna koji nije nadležan</t>
  </si>
  <si>
    <t>Ostali nespomenuti prihodi</t>
  </si>
  <si>
    <t>Ostali prihodi</t>
  </si>
  <si>
    <t>Prihodi od pruženi usluga</t>
  </si>
  <si>
    <t>Decentralizirana sredstva</t>
  </si>
  <si>
    <t>Plaće za redovan rad</t>
  </si>
  <si>
    <t>Ostali rashodi za zaposlene</t>
  </si>
  <si>
    <t>Doprinosi za obavezno zdravstveno osiguranje</t>
  </si>
  <si>
    <t>Službena putovanja</t>
  </si>
  <si>
    <t>Stručno usavršavanje zaposlenika</t>
  </si>
  <si>
    <t>Ostale naknade troškova zaposlenima</t>
  </si>
  <si>
    <t>Uredski materijal i ostale materijalni rashodi</t>
  </si>
  <si>
    <t>Materijal i sirovine</t>
  </si>
  <si>
    <t>Prihodi za posebne namjene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</si>
  <si>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</si>
  <si>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</si>
  <si>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</si>
  <si>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</si>
  <si>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</si>
  <si>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</si>
  <si>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</si>
  <si>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</si>
  <si>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</si>
  <si>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</si>
  <si>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</si>
  <si>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</si>
  <si>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Članarine</t>
  </si>
  <si>
    <t xml:space="preserve">Ostale naknade  </t>
  </si>
  <si>
    <t>Ostali nespomenuti rashodi</t>
  </si>
  <si>
    <t>Bankarske i usluge platnog prometa</t>
  </si>
  <si>
    <t>Ostale naknade iz proračuna u naravi</t>
  </si>
  <si>
    <t>Poslovni objekti</t>
  </si>
  <si>
    <t>Knjige u knjižnici</t>
  </si>
  <si>
    <t>Udžbenici</t>
  </si>
  <si>
    <t>Prihodi od imovine</t>
  </si>
  <si>
    <t>Kapitalne pomoći od izvanproračunskih korisnika</t>
  </si>
  <si>
    <t>Potpore</t>
  </si>
  <si>
    <t>Računala i računalna oprema</t>
  </si>
  <si>
    <t>Komunikacijska oprema</t>
  </si>
  <si>
    <t>Tekuće pomoći iz iz drž. prorač. temeljem prijenosa EU sredstava</t>
  </si>
  <si>
    <t>Kapitalne pomoći iz iz drž. prorač. temeljem prijenosa EU sredstava</t>
  </si>
  <si>
    <t>Pomoći EU</t>
  </si>
  <si>
    <t>Izvor financiranja 051</t>
  </si>
  <si>
    <t>Školska shema</t>
  </si>
  <si>
    <t>Izvor financiranja 011</t>
  </si>
  <si>
    <t>Doprinos za zdravstveno osiguranje</t>
  </si>
  <si>
    <t>0912 Osnovno obrazovanje</t>
  </si>
  <si>
    <t>Uređaji, strojevi i oprema za ostale namjene</t>
  </si>
  <si>
    <t>Izvor financiranja 044</t>
  </si>
  <si>
    <t>Uredski materijal i ostali materijalni rashodi</t>
  </si>
  <si>
    <t>Materija i dijelovi za tekuće i investicijsko održavanje</t>
  </si>
  <si>
    <t>Financijski rashodi</t>
  </si>
  <si>
    <t>09 Obrazovanje</t>
  </si>
  <si>
    <t>096 Dodatne usluge u školstvu</t>
  </si>
  <si>
    <t>FINANCIJSKI PLAN PRORAČUNSKOG KORISNIKA JEDINICE LOKALNE I PODRUČNE (REGIONALNE) SAMOUPRAVE 
ZA 2024. I PROJEKCIJA ZA 2025. I 2026. GODINU</t>
  </si>
  <si>
    <t>Izvršenje 2022.*</t>
  </si>
  <si>
    <t>D) VIŠEGODIŠNJI PLAN URAVNOTEŽENJA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</si>
  <si>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</si>
  <si>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</si>
  <si>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</si>
  <si>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</si>
  <si>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</si>
  <si>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</si>
  <si>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</si>
  <si>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</si>
  <si>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</si>
  <si>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</si>
  <si>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 + PRIJENOS VIŠKA / MANJKA IZ PRETHODNE(IH) GODINE - PRIJENOS VIŠKA / MANJKA U SLJEDEĆE RAZDOBLJE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</si>
  <si>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</si>
  <si>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</si>
  <si>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</si>
  <si>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</si>
  <si>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</si>
  <si>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</si>
  <si>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</si>
  <si>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</si>
  <si>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</si>
  <si>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</si>
  <si>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</si>
  <si>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</si>
  <si>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</si>
  <si>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</si>
  <si>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</si>
  <si>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</si>
  <si>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Školska natjecanja</t>
  </si>
  <si>
    <t>Naknade za prijevoz</t>
  </si>
  <si>
    <t>Škole jednakih mogućnosti MŽ</t>
  </si>
  <si>
    <t>Izvor financiranja 031</t>
  </si>
  <si>
    <t>Vlastiti i ostali prihodi</t>
  </si>
  <si>
    <t>Izvor financiranja 043</t>
  </si>
  <si>
    <t>Ostali prihodi za posebne namjene</t>
  </si>
  <si>
    <t>Naknade građanima i kućanstvima u naravi</t>
  </si>
  <si>
    <t>Škole jednakih mogućnosti EU</t>
  </si>
  <si>
    <t>Prehrana učenika</t>
  </si>
  <si>
    <t>Izvor financiranja 052</t>
  </si>
  <si>
    <t>Naknada građanima i kućanstvima</t>
  </si>
  <si>
    <t>Udžbenici, lektira</t>
  </si>
  <si>
    <t>Knjige (knjižnica)</t>
  </si>
  <si>
    <t>Plaće, naknade</t>
  </si>
  <si>
    <t>Prihodi od prodaje nefinancijske imovine</t>
  </si>
  <si>
    <t>Prihodi od prodaje proizvedene dugotrajne imovine</t>
  </si>
  <si>
    <t>Aktivnost 1001T100117</t>
  </si>
  <si>
    <t>PROGRAM 1013</t>
  </si>
  <si>
    <t>Aktivnost 1013A101301</t>
  </si>
  <si>
    <t>Aktivnost 1001T100115</t>
  </si>
  <si>
    <t>Rashodi za zdravstvene usluge</t>
  </si>
  <si>
    <t>Troškovi sudskih postupaka</t>
  </si>
  <si>
    <t>Zatezne kamate</t>
  </si>
  <si>
    <t>Aktivnost 1013A101304</t>
  </si>
  <si>
    <t>Aktivnost 1013A101343</t>
  </si>
  <si>
    <t>PROGRAM 1001</t>
  </si>
  <si>
    <t>Aktivnost A101314</t>
  </si>
  <si>
    <t xml:space="preserve">  44 Decentralizirana sredstva</t>
  </si>
  <si>
    <t xml:space="preserve">  51 Pomoći EU</t>
  </si>
  <si>
    <t>UKUPNO:</t>
  </si>
  <si>
    <t>Plan 2024.</t>
  </si>
  <si>
    <t>Naknade za prijevoz, rad na terenu i odvojeni život</t>
  </si>
  <si>
    <t xml:space="preserve">Najam dvorane i vrtića </t>
  </si>
  <si>
    <t xml:space="preserve">Materijalni rashodi </t>
  </si>
  <si>
    <t>Ostali nespomenuti  rashodi poslovanja</t>
  </si>
  <si>
    <t>Donacije od pravnih i fizičkih osoba izvan opće  države</t>
  </si>
  <si>
    <t>Donacije</t>
  </si>
  <si>
    <t>Donacije od pravnih i fizičkih osoba izvan države</t>
  </si>
  <si>
    <t>Izvor financiranja 061</t>
  </si>
  <si>
    <t xml:space="preserve">Ostali rashodi </t>
  </si>
  <si>
    <t>PREDŠKOLA MZO</t>
  </si>
  <si>
    <t>PRODUŽENI BORAVAK- MZO</t>
  </si>
  <si>
    <t>Prihodi posebni propisi</t>
  </si>
  <si>
    <t xml:space="preserve">Uredski materijal i ostal i materijalni rashodi </t>
  </si>
  <si>
    <t>Materijal i dijelovi za investicijsko održavanje</t>
  </si>
  <si>
    <t>Usluge telefona i pošte</t>
  </si>
  <si>
    <t xml:space="preserve">Usluge  tek. i investicijskog održavanja </t>
  </si>
  <si>
    <t>Plaće za posebne uvjete rada</t>
  </si>
  <si>
    <t>Plaće za prekovremeni rad</t>
  </si>
  <si>
    <t>Usluge informiranja i promidžbe</t>
  </si>
  <si>
    <t>Premije osiguranja</t>
  </si>
  <si>
    <t>61 DONACIJE</t>
  </si>
  <si>
    <t>66 DONACIJE</t>
  </si>
  <si>
    <t>61 Donacije</t>
  </si>
  <si>
    <t>Radni udžbenici</t>
  </si>
  <si>
    <t>Plan 2024</t>
  </si>
  <si>
    <t>Energija, plin</t>
  </si>
  <si>
    <t xml:space="preserve">Materijal i sirovine </t>
  </si>
  <si>
    <t xml:space="preserve">Ostali nespomenuti rashodi poslovanja </t>
  </si>
  <si>
    <t>PLAN 2023</t>
  </si>
  <si>
    <t>REBALANS</t>
  </si>
  <si>
    <t xml:space="preserve">REBALANS </t>
  </si>
  <si>
    <t>REBALANS FINANCIJSKOG PLAN PRORAČUNSKOG KORISNIKA JEDINICE LOKALNE I PODRUČNE (REGIONALNE) SAMOUPRAVE 
ZA 2024. G.</t>
  </si>
  <si>
    <t>REBALANS FINANCIJSKOG PLAN PRORAČUNSKOG KORISNIKA JEDINICE LOKALNE I PODRUČNE (REGIONALNE) SAMOUPRAVE 
ZA 2024.G.</t>
  </si>
  <si>
    <t>REBALANS FINANCIJSKOG PLANA PRORAČUNSKOG KORISNIKA 
ZA 2024. G.</t>
  </si>
  <si>
    <t xml:space="preserve">REBALANS FINANCIJSKOG  PLANA PRORAČUNSKOG KORISNIKA JEDINICE LOKALNE I PODRUČNE (REGIONALNE) SAMOUPRAVE 
ZA 2024.G. </t>
  </si>
  <si>
    <t>RASHODI i UKUPNO</t>
  </si>
  <si>
    <t>UKUPNO</t>
  </si>
  <si>
    <t>IZVOR FINANCIRANJA 051</t>
  </si>
  <si>
    <t>Doprinos  za zdravstveno  osiguranje</t>
  </si>
  <si>
    <t xml:space="preserve">MATERIJAL I  I SIROVINE </t>
  </si>
  <si>
    <r>
      <t>PR</t>
    </r>
    <r>
      <rPr>
        <b/>
        <sz val="10"/>
        <color theme="1"/>
        <rFont val="Arial"/>
        <family val="2"/>
        <charset val="238"/>
      </rPr>
      <t>PROGRAM 1001</t>
    </r>
  </si>
  <si>
    <t>AKTIVNOST 1001T100115</t>
  </si>
  <si>
    <t>OBROCI SVIMA- FEAD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</si>
</sst>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1A]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rgb="FF92D050"/>
      <name val="Arial"/>
      <family val="2"/>
      <charset val="238"/>
    </font>
    <font>
      <i/>
      <sz val="10"/>
      <color rgb="FFFFC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10"/>
      <color rgb="FF7030A0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0" fontId="14" fillId="0" borderId="0" xfId="0" applyFont="1"/>
    <xf numFmtId="0" fontId="0" fillId="0" borderId="0" xfId="0" applyFont="1"/>
    <xf numFmtId="0" fontId="15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8" fillId="2" borderId="3" xfId="0" quotePrefix="1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3" fillId="2" borderId="1" xfId="0" applyNumberFormat="1" applyFont="1" applyFill="1" applyBorder="1" applyAlignment="1" applyProtection="1">
      <alignment horizontal="left" vertical="center" wrapText="1" indent="1"/>
    </xf>
    <xf numFmtId="0" fontId="13" fillId="2" borderId="2" xfId="0" applyNumberFormat="1" applyFont="1" applyFill="1" applyBorder="1" applyAlignment="1" applyProtection="1">
      <alignment horizontal="left" vertical="center" wrapText="1" indent="1"/>
    </xf>
    <xf numFmtId="0" fontId="1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10" fillId="4" borderId="1" xfId="0" quotePrefix="1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 wrapText="1"/>
    </xf>
    <xf numFmtId="0" fontId="9" fillId="8" borderId="3" xfId="0" quotePrefix="1" applyFont="1" applyFill="1" applyBorder="1" applyAlignment="1">
      <alignment horizontal="left" vertical="center" wrapText="1"/>
    </xf>
    <xf numFmtId="0" fontId="9" fillId="8" borderId="3" xfId="0" quotePrefix="1" applyFont="1" applyFill="1" applyBorder="1" applyAlignment="1">
      <alignment horizontal="left" vertical="center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0" fontId="9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9" fillId="10" borderId="3" xfId="0" quotePrefix="1" applyFont="1" applyFill="1" applyBorder="1" applyAlignment="1">
      <alignment horizontal="left" vertical="center" wrapText="1"/>
    </xf>
    <xf numFmtId="0" fontId="9" fillId="10" borderId="3" xfId="0" applyNumberFormat="1" applyFont="1" applyFill="1" applyBorder="1" applyAlignment="1" applyProtection="1">
      <alignment horizontal="left" vertical="center" wrapText="1"/>
    </xf>
    <xf numFmtId="3" fontId="13" fillId="10" borderId="4" xfId="0" applyNumberFormat="1" applyFont="1" applyFill="1" applyBorder="1" applyAlignment="1">
      <alignment horizontal="right"/>
    </xf>
    <xf numFmtId="3" fontId="13" fillId="10" borderId="3" xfId="0" applyNumberFormat="1" applyFont="1" applyFill="1" applyBorder="1" applyAlignment="1">
      <alignment horizontal="right"/>
    </xf>
    <xf numFmtId="3" fontId="13" fillId="8" borderId="4" xfId="0" applyNumberFormat="1" applyFont="1" applyFill="1" applyBorder="1" applyAlignment="1">
      <alignment horizontal="right"/>
    </xf>
    <xf numFmtId="3" fontId="9" fillId="9" borderId="4" xfId="0" applyNumberFormat="1" applyFont="1" applyFill="1" applyBorder="1" applyAlignment="1">
      <alignment horizontal="right"/>
    </xf>
    <xf numFmtId="3" fontId="13" fillId="9" borderId="4" xfId="0" applyNumberFormat="1" applyFont="1" applyFill="1" applyBorder="1" applyAlignment="1">
      <alignment horizontal="right"/>
    </xf>
    <xf numFmtId="3" fontId="13" fillId="5" borderId="4" xfId="0" applyNumberFormat="1" applyFont="1" applyFill="1" applyBorder="1" applyAlignment="1">
      <alignment horizontal="right"/>
    </xf>
    <xf numFmtId="3" fontId="13" fillId="8" borderId="3" xfId="0" applyNumberFormat="1" applyFont="1" applyFill="1" applyBorder="1" applyAlignment="1">
      <alignment horizontal="right"/>
    </xf>
    <xf numFmtId="3" fontId="13" fillId="6" borderId="4" xfId="0" applyNumberFormat="1" applyFont="1" applyFill="1" applyBorder="1" applyAlignment="1">
      <alignment horizontal="right"/>
    </xf>
    <xf numFmtId="3" fontId="13" fillId="6" borderId="3" xfId="0" applyNumberFormat="1" applyFont="1" applyFill="1" applyBorder="1" applyAlignment="1">
      <alignment horizontal="right"/>
    </xf>
    <xf numFmtId="3" fontId="13" fillId="7" borderId="4" xfId="0" applyNumberFormat="1" applyFont="1" applyFill="1" applyBorder="1" applyAlignment="1">
      <alignment horizontal="right"/>
    </xf>
    <xf numFmtId="3" fontId="13" fillId="7" borderId="3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/>
    </xf>
    <xf numFmtId="0" fontId="0" fillId="0" borderId="3" xfId="0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9" fillId="5" borderId="8" xfId="0" applyNumberFormat="1" applyFont="1" applyFill="1" applyBorder="1" applyAlignment="1" applyProtection="1">
      <alignment horizontal="left" vertical="center" wrapText="1"/>
    </xf>
    <xf numFmtId="3" fontId="19" fillId="5" borderId="8" xfId="0" applyNumberFormat="1" applyFont="1" applyFill="1" applyBorder="1" applyAlignment="1">
      <alignment horizontal="right"/>
    </xf>
    <xf numFmtId="0" fontId="13" fillId="2" borderId="9" xfId="0" applyNumberFormat="1" applyFont="1" applyFill="1" applyBorder="1" applyAlignment="1" applyProtection="1">
      <alignment horizontal="left" vertical="center" wrapText="1" indent="1"/>
    </xf>
    <xf numFmtId="0" fontId="13" fillId="2" borderId="10" xfId="0" applyNumberFormat="1" applyFont="1" applyFill="1" applyBorder="1" applyAlignment="1" applyProtection="1">
      <alignment horizontal="left" vertical="center" wrapText="1" indent="1"/>
    </xf>
    <xf numFmtId="0" fontId="13" fillId="2" borderId="11" xfId="0" applyNumberFormat="1" applyFont="1" applyFill="1" applyBorder="1" applyAlignment="1" applyProtection="1">
      <alignment horizontal="left" vertical="center" wrapText="1" indent="1"/>
    </xf>
    <xf numFmtId="3" fontId="13" fillId="2" borderId="11" xfId="0" applyNumberFormat="1" applyFont="1" applyFill="1" applyBorder="1" applyAlignment="1">
      <alignment horizontal="right"/>
    </xf>
    <xf numFmtId="3" fontId="13" fillId="2" borderId="6" xfId="0" applyNumberFormat="1" applyFont="1" applyFill="1" applyBorder="1" applyAlignment="1">
      <alignment horizontal="right"/>
    </xf>
    <xf numFmtId="0" fontId="13" fillId="2" borderId="11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  <xf numFmtId="0" fontId="19" fillId="7" borderId="8" xfId="0" applyNumberFormat="1" applyFont="1" applyFill="1" applyBorder="1" applyAlignment="1" applyProtection="1">
      <alignment horizontal="left" vertical="center" wrapText="1"/>
    </xf>
    <xf numFmtId="3" fontId="19" fillId="7" borderId="8" xfId="0" applyNumberFormat="1" applyFont="1" applyFill="1" applyBorder="1" applyAlignment="1">
      <alignment horizontal="right"/>
    </xf>
    <xf numFmtId="0" fontId="19" fillId="6" borderId="8" xfId="0" applyNumberFormat="1" applyFont="1" applyFill="1" applyBorder="1" applyAlignment="1" applyProtection="1">
      <alignment horizontal="left" vertical="center" wrapText="1"/>
    </xf>
    <xf numFmtId="3" fontId="19" fillId="6" borderId="8" xfId="0" applyNumberFormat="1" applyFont="1" applyFill="1" applyBorder="1" applyAlignment="1">
      <alignment horizontal="right"/>
    </xf>
    <xf numFmtId="0" fontId="19" fillId="8" borderId="8" xfId="0" applyNumberFormat="1" applyFont="1" applyFill="1" applyBorder="1" applyAlignment="1" applyProtection="1">
      <alignment horizontal="left" vertical="center" wrapText="1"/>
    </xf>
    <xf numFmtId="3" fontId="19" fillId="8" borderId="8" xfId="0" applyNumberFormat="1" applyFont="1" applyFill="1" applyBorder="1" applyAlignment="1">
      <alignment horizontal="right"/>
    </xf>
    <xf numFmtId="0" fontId="19" fillId="9" borderId="8" xfId="0" applyNumberFormat="1" applyFont="1" applyFill="1" applyBorder="1" applyAlignment="1" applyProtection="1">
      <alignment horizontal="left" vertical="center" wrapText="1"/>
    </xf>
    <xf numFmtId="3" fontId="19" fillId="9" borderId="8" xfId="0" applyNumberFormat="1" applyFont="1" applyFill="1" applyBorder="1" applyAlignment="1">
      <alignment horizontal="right"/>
    </xf>
    <xf numFmtId="3" fontId="13" fillId="9" borderId="3" xfId="0" applyNumberFormat="1" applyFont="1" applyFill="1" applyBorder="1" applyAlignment="1">
      <alignment horizontal="right"/>
    </xf>
    <xf numFmtId="0" fontId="19" fillId="10" borderId="8" xfId="0" applyNumberFormat="1" applyFont="1" applyFill="1" applyBorder="1" applyAlignment="1" applyProtection="1">
      <alignment horizontal="left" vertical="center" wrapText="1"/>
    </xf>
    <xf numFmtId="3" fontId="19" fillId="10" borderId="8" xfId="0" applyNumberFormat="1" applyFont="1" applyFill="1" applyBorder="1" applyAlignment="1">
      <alignment horizontal="right"/>
    </xf>
    <xf numFmtId="0" fontId="6" fillId="5" borderId="14" xfId="0" applyNumberFormat="1" applyFont="1" applyFill="1" applyBorder="1" applyAlignment="1" applyProtection="1">
      <alignment horizontal="center" vertical="center" wrapText="1"/>
    </xf>
    <xf numFmtId="3" fontId="6" fillId="5" borderId="14" xfId="0" applyNumberFormat="1" applyFont="1" applyFill="1" applyBorder="1" applyAlignment="1">
      <alignment horizontal="right"/>
    </xf>
    <xf numFmtId="0" fontId="6" fillId="6" borderId="17" xfId="0" applyNumberFormat="1" applyFont="1" applyFill="1" applyBorder="1" applyAlignment="1" applyProtection="1">
      <alignment horizontal="center" vertical="center" wrapText="1"/>
    </xf>
    <xf numFmtId="3" fontId="6" fillId="6" borderId="17" xfId="0" applyNumberFormat="1" applyFont="1" applyFill="1" applyBorder="1" applyAlignment="1">
      <alignment horizontal="right"/>
    </xf>
    <xf numFmtId="0" fontId="6" fillId="7" borderId="17" xfId="0" applyNumberFormat="1" applyFont="1" applyFill="1" applyBorder="1" applyAlignment="1" applyProtection="1">
      <alignment horizontal="center" vertical="center" wrapText="1"/>
    </xf>
    <xf numFmtId="3" fontId="6" fillId="7" borderId="17" xfId="0" applyNumberFormat="1" applyFont="1" applyFill="1" applyBorder="1" applyAlignment="1">
      <alignment horizontal="right"/>
    </xf>
    <xf numFmtId="0" fontId="6" fillId="8" borderId="17" xfId="0" applyNumberFormat="1" applyFont="1" applyFill="1" applyBorder="1" applyAlignment="1" applyProtection="1">
      <alignment horizontal="center" vertical="center" wrapText="1"/>
    </xf>
    <xf numFmtId="3" fontId="6" fillId="8" borderId="17" xfId="0" applyNumberFormat="1" applyFont="1" applyFill="1" applyBorder="1" applyAlignment="1">
      <alignment horizontal="right"/>
    </xf>
    <xf numFmtId="0" fontId="6" fillId="10" borderId="17" xfId="0" applyNumberFormat="1" applyFont="1" applyFill="1" applyBorder="1" applyAlignment="1" applyProtection="1">
      <alignment horizontal="center" vertical="center" wrapText="1"/>
    </xf>
    <xf numFmtId="3" fontId="6" fillId="10" borderId="17" xfId="0" applyNumberFormat="1" applyFont="1" applyFill="1" applyBorder="1" applyAlignment="1">
      <alignment horizontal="right"/>
    </xf>
    <xf numFmtId="0" fontId="6" fillId="9" borderId="17" xfId="0" applyNumberFormat="1" applyFont="1" applyFill="1" applyBorder="1" applyAlignment="1" applyProtection="1">
      <alignment horizontal="center" vertical="center" wrapText="1"/>
    </xf>
    <xf numFmtId="3" fontId="6" fillId="9" borderId="17" xfId="0" applyNumberFormat="1" applyFont="1" applyFill="1" applyBorder="1" applyAlignment="1">
      <alignment horizontal="right"/>
    </xf>
    <xf numFmtId="0" fontId="1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13" fillId="2" borderId="14" xfId="0" applyNumberFormat="1" applyFont="1" applyFill="1" applyBorder="1" applyAlignment="1" applyProtection="1">
      <alignment horizontal="left" vertical="center" wrapText="1"/>
    </xf>
    <xf numFmtId="3" fontId="13" fillId="2" borderId="1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3" fontId="19" fillId="10" borderId="4" xfId="0" applyNumberFormat="1" applyFont="1" applyFill="1" applyBorder="1" applyAlignment="1">
      <alignment horizontal="right"/>
    </xf>
    <xf numFmtId="0" fontId="14" fillId="2" borderId="0" xfId="0" applyFont="1" applyFill="1"/>
    <xf numFmtId="0" fontId="19" fillId="2" borderId="4" xfId="0" applyNumberFormat="1" applyFont="1" applyFill="1" applyBorder="1" applyAlignment="1" applyProtection="1">
      <alignment horizontal="left" vertical="center" wrapText="1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3" xfId="0" applyNumberFormat="1" applyBorder="1"/>
    <xf numFmtId="0" fontId="14" fillId="10" borderId="0" xfId="0" applyFont="1" applyFill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8" xfId="0" applyNumberFormat="1" applyFont="1" applyFill="1" applyBorder="1" applyAlignment="1" applyProtection="1">
      <alignment horizontal="left" vertical="center" wrapText="1" indent="1"/>
    </xf>
    <xf numFmtId="0" fontId="3" fillId="2" borderId="19" xfId="0" applyNumberFormat="1" applyFont="1" applyFill="1" applyBorder="1" applyAlignment="1" applyProtection="1">
      <alignment horizontal="left" vertical="center" wrapText="1" indent="1"/>
    </xf>
    <xf numFmtId="0" fontId="3" fillId="2" borderId="20" xfId="0" applyNumberFormat="1" applyFont="1" applyFill="1" applyBorder="1" applyAlignment="1" applyProtection="1">
      <alignment horizontal="left" vertical="center" wrapText="1" indent="1"/>
    </xf>
    <xf numFmtId="0" fontId="3" fillId="2" borderId="20" xfId="0" applyNumberFormat="1" applyFont="1" applyFill="1" applyBorder="1" applyAlignment="1" applyProtection="1">
      <alignment horizontal="left" vertical="center" wrapText="1"/>
    </xf>
    <xf numFmtId="3" fontId="3" fillId="2" borderId="2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19" fillId="5" borderId="8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4" fontId="1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3" fillId="2" borderId="11" xfId="0" applyNumberFormat="1" applyFont="1" applyFill="1" applyBorder="1" applyAlignment="1">
      <alignment horizontal="right"/>
    </xf>
    <xf numFmtId="4" fontId="3" fillId="2" borderId="21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/>
    </xf>
    <xf numFmtId="4" fontId="3" fillId="2" borderId="20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 applyProtection="1">
      <alignment horizontal="right" vertical="center" wrapText="1"/>
    </xf>
    <xf numFmtId="4" fontId="13" fillId="5" borderId="4" xfId="0" applyNumberFormat="1" applyFont="1" applyFill="1" applyBorder="1" applyAlignment="1">
      <alignment horizontal="right"/>
    </xf>
    <xf numFmtId="4" fontId="13" fillId="7" borderId="4" xfId="0" applyNumberFormat="1" applyFont="1" applyFill="1" applyBorder="1" applyAlignment="1">
      <alignment horizontal="right"/>
    </xf>
    <xf numFmtId="4" fontId="13" fillId="6" borderId="4" xfId="0" applyNumberFormat="1" applyFont="1" applyFill="1" applyBorder="1" applyAlignment="1">
      <alignment horizontal="right"/>
    </xf>
    <xf numFmtId="4" fontId="13" fillId="8" borderId="4" xfId="0" applyNumberFormat="1" applyFont="1" applyFill="1" applyBorder="1" applyAlignment="1">
      <alignment horizontal="right"/>
    </xf>
    <xf numFmtId="4" fontId="13" fillId="9" borderId="4" xfId="0" applyNumberFormat="1" applyFont="1" applyFill="1" applyBorder="1" applyAlignment="1">
      <alignment horizontal="right"/>
    </xf>
    <xf numFmtId="4" fontId="9" fillId="10" borderId="4" xfId="0" applyNumberFormat="1" applyFont="1" applyFill="1" applyBorder="1" applyAlignment="1">
      <alignment horizontal="right"/>
    </xf>
    <xf numFmtId="4" fontId="13" fillId="10" borderId="4" xfId="0" applyNumberFormat="1" applyFont="1" applyFill="1" applyBorder="1" applyAlignment="1">
      <alignment horizontal="right"/>
    </xf>
    <xf numFmtId="4" fontId="13" fillId="5" borderId="3" xfId="0" applyNumberFormat="1" applyFont="1" applyFill="1" applyBorder="1" applyAlignment="1">
      <alignment horizontal="right"/>
    </xf>
    <xf numFmtId="3" fontId="27" fillId="9" borderId="8" xfId="0" applyNumberFormat="1" applyFont="1" applyFill="1" applyBorder="1" applyAlignment="1">
      <alignment horizontal="right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4" fontId="29" fillId="2" borderId="4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>
      <alignment horizontal="right"/>
    </xf>
    <xf numFmtId="4" fontId="6" fillId="11" borderId="4" xfId="0" applyNumberFormat="1" applyFont="1" applyFill="1" applyBorder="1" applyAlignment="1">
      <alignment horizontal="right"/>
    </xf>
    <xf numFmtId="4" fontId="6" fillId="12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8" borderId="4" xfId="0" applyNumberFormat="1" applyFont="1" applyFill="1" applyBorder="1" applyAlignment="1">
      <alignment horizontal="right"/>
    </xf>
    <xf numFmtId="4" fontId="28" fillId="9" borderId="4" xfId="0" applyNumberFormat="1" applyFont="1" applyFill="1" applyBorder="1" applyAlignment="1">
      <alignment horizontal="right"/>
    </xf>
    <xf numFmtId="4" fontId="6" fillId="13" borderId="4" xfId="0" applyNumberFormat="1" applyFont="1" applyFill="1" applyBorder="1" applyAlignment="1">
      <alignment horizontal="right"/>
    </xf>
    <xf numFmtId="0" fontId="30" fillId="9" borderId="8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0" fillId="3" borderId="4" xfId="0" quotePrefix="1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4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0" fillId="0" borderId="4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10" borderId="1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10" borderId="22" xfId="0" applyNumberFormat="1" applyFont="1" applyFill="1" applyBorder="1" applyAlignment="1" applyProtection="1">
      <alignment horizontal="left" vertical="center" wrapText="1"/>
    </xf>
    <xf numFmtId="0" fontId="6" fillId="10" borderId="23" xfId="0" applyNumberFormat="1" applyFont="1" applyFill="1" applyBorder="1" applyAlignment="1" applyProtection="1">
      <alignment horizontal="left" vertical="center" wrapText="1"/>
    </xf>
    <xf numFmtId="0" fontId="6" fillId="10" borderId="24" xfId="0" applyNumberFormat="1" applyFont="1" applyFill="1" applyBorder="1" applyAlignment="1" applyProtection="1">
      <alignment horizontal="left" vertical="center" wrapText="1"/>
    </xf>
    <xf numFmtId="0" fontId="6" fillId="10" borderId="15" xfId="0" applyNumberFormat="1" applyFont="1" applyFill="1" applyBorder="1" applyAlignment="1" applyProtection="1">
      <alignment horizontal="right" vertical="center" wrapText="1"/>
    </xf>
    <xf numFmtId="0" fontId="6" fillId="10" borderId="16" xfId="0" applyNumberFormat="1" applyFont="1" applyFill="1" applyBorder="1" applyAlignment="1" applyProtection="1">
      <alignment horizontal="right" vertical="center" wrapText="1"/>
    </xf>
    <xf numFmtId="0" fontId="6" fillId="10" borderId="17" xfId="0" applyNumberFormat="1" applyFont="1" applyFill="1" applyBorder="1" applyAlignment="1" applyProtection="1">
      <alignment horizontal="right" vertical="center" wrapText="1"/>
    </xf>
    <xf numFmtId="0" fontId="24" fillId="2" borderId="1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6" fillId="8" borderId="22" xfId="0" applyNumberFormat="1" applyFont="1" applyFill="1" applyBorder="1" applyAlignment="1" applyProtection="1">
      <alignment horizontal="left" vertical="center" wrapText="1"/>
    </xf>
    <xf numFmtId="0" fontId="6" fillId="8" borderId="23" xfId="0" applyNumberFormat="1" applyFont="1" applyFill="1" applyBorder="1" applyAlignment="1" applyProtection="1">
      <alignment horizontal="left" vertical="center" wrapText="1"/>
    </xf>
    <xf numFmtId="0" fontId="6" fillId="8" borderId="2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9" borderId="22" xfId="0" applyNumberFormat="1" applyFont="1" applyFill="1" applyBorder="1" applyAlignment="1" applyProtection="1">
      <alignment horizontal="left" vertical="center" wrapText="1"/>
    </xf>
    <xf numFmtId="0" fontId="6" fillId="9" borderId="23" xfId="0" applyNumberFormat="1" applyFont="1" applyFill="1" applyBorder="1" applyAlignment="1" applyProtection="1">
      <alignment horizontal="left" vertical="center" wrapText="1"/>
    </xf>
    <xf numFmtId="0" fontId="6" fillId="9" borderId="24" xfId="0" applyNumberFormat="1" applyFont="1" applyFill="1" applyBorder="1" applyAlignment="1" applyProtection="1">
      <alignment horizontal="left" vertical="center" wrapText="1"/>
    </xf>
    <xf numFmtId="0" fontId="6" fillId="9" borderId="15" xfId="0" applyNumberFormat="1" applyFont="1" applyFill="1" applyBorder="1" applyAlignment="1" applyProtection="1">
      <alignment horizontal="right" vertical="center" wrapText="1"/>
    </xf>
    <xf numFmtId="0" fontId="6" fillId="9" borderId="16" xfId="0" applyNumberFormat="1" applyFont="1" applyFill="1" applyBorder="1" applyAlignment="1" applyProtection="1">
      <alignment horizontal="right" vertical="center" wrapText="1"/>
    </xf>
    <xf numFmtId="0" fontId="6" fillId="9" borderId="17" xfId="0" applyNumberFormat="1" applyFont="1" applyFill="1" applyBorder="1" applyAlignment="1" applyProtection="1">
      <alignment horizontal="righ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6" borderId="22" xfId="0" applyNumberFormat="1" applyFont="1" applyFill="1" applyBorder="1" applyAlignment="1" applyProtection="1">
      <alignment horizontal="left" vertical="center" wrapText="1"/>
    </xf>
    <xf numFmtId="0" fontId="6" fillId="6" borderId="23" xfId="0" applyNumberFormat="1" applyFont="1" applyFill="1" applyBorder="1" applyAlignment="1" applyProtection="1">
      <alignment horizontal="left" vertical="center" wrapText="1"/>
    </xf>
    <xf numFmtId="0" fontId="6" fillId="6" borderId="2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0" fontId="6" fillId="5" borderId="23" xfId="0" applyNumberFormat="1" applyFont="1" applyFill="1" applyBorder="1" applyAlignment="1" applyProtection="1">
      <alignment horizontal="left" vertical="center" wrapText="1"/>
    </xf>
    <xf numFmtId="0" fontId="6" fillId="5" borderId="2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6" fillId="9" borderId="22" xfId="0" applyNumberFormat="1" applyFont="1" applyFill="1" applyBorder="1" applyAlignment="1" applyProtection="1">
      <alignment horizontal="left" vertical="center" wrapText="1"/>
    </xf>
    <xf numFmtId="0" fontId="26" fillId="9" borderId="23" xfId="0" applyNumberFormat="1" applyFont="1" applyFill="1" applyBorder="1" applyAlignment="1" applyProtection="1">
      <alignment horizontal="left" vertical="center" wrapText="1"/>
    </xf>
    <xf numFmtId="0" fontId="26" fillId="9" borderId="24" xfId="0" applyNumberFormat="1" applyFont="1" applyFill="1" applyBorder="1" applyAlignment="1" applyProtection="1">
      <alignment horizontal="left" vertical="center" wrapText="1"/>
    </xf>
    <xf numFmtId="0" fontId="28" fillId="9" borderId="1" xfId="0" applyNumberFormat="1" applyFont="1" applyFill="1" applyBorder="1" applyAlignment="1" applyProtection="1">
      <alignment horizontal="left" vertical="center" wrapText="1"/>
    </xf>
    <xf numFmtId="0" fontId="26" fillId="9" borderId="2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7" borderId="22" xfId="0" applyNumberFormat="1" applyFont="1" applyFill="1" applyBorder="1" applyAlignment="1" applyProtection="1">
      <alignment horizontal="left" vertical="center" wrapText="1"/>
    </xf>
    <xf numFmtId="0" fontId="6" fillId="7" borderId="23" xfId="0" applyNumberFormat="1" applyFont="1" applyFill="1" applyBorder="1" applyAlignment="1" applyProtection="1">
      <alignment horizontal="left" vertical="center" wrapText="1"/>
    </xf>
    <xf numFmtId="0" fontId="6" fillId="7" borderId="2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5" borderId="15" xfId="0" applyNumberFormat="1" applyFont="1" applyFill="1" applyBorder="1" applyAlignment="1" applyProtection="1">
      <alignment horizontal="right" vertical="center" wrapText="1"/>
    </xf>
    <xf numFmtId="0" fontId="6" fillId="5" borderId="16" xfId="0" applyNumberFormat="1" applyFont="1" applyFill="1" applyBorder="1" applyAlignment="1" applyProtection="1">
      <alignment horizontal="right" vertical="center" wrapText="1"/>
    </xf>
    <xf numFmtId="0" fontId="6" fillId="5" borderId="17" xfId="0" applyNumberFormat="1" applyFont="1" applyFill="1" applyBorder="1" applyAlignment="1" applyProtection="1">
      <alignment horizontal="right" vertical="center" wrapText="1"/>
    </xf>
    <xf numFmtId="0" fontId="6" fillId="7" borderId="15" xfId="0" applyNumberFormat="1" applyFont="1" applyFill="1" applyBorder="1" applyAlignment="1" applyProtection="1">
      <alignment horizontal="right" vertical="center" wrapText="1"/>
    </xf>
    <xf numFmtId="0" fontId="6" fillId="7" borderId="16" xfId="0" applyNumberFormat="1" applyFont="1" applyFill="1" applyBorder="1" applyAlignment="1" applyProtection="1">
      <alignment horizontal="right" vertical="center" wrapText="1"/>
    </xf>
    <xf numFmtId="0" fontId="6" fillId="7" borderId="17" xfId="0" applyNumberFormat="1" applyFont="1" applyFill="1" applyBorder="1" applyAlignment="1" applyProtection="1">
      <alignment horizontal="right" vertical="center" wrapText="1"/>
    </xf>
    <xf numFmtId="0" fontId="6" fillId="6" borderId="15" xfId="0" applyNumberFormat="1" applyFont="1" applyFill="1" applyBorder="1" applyAlignment="1" applyProtection="1">
      <alignment horizontal="right" vertical="center" wrapText="1"/>
    </xf>
    <xf numFmtId="0" fontId="6" fillId="6" borderId="16" xfId="0" applyNumberFormat="1" applyFont="1" applyFill="1" applyBorder="1" applyAlignment="1" applyProtection="1">
      <alignment horizontal="right" vertical="center" wrapText="1"/>
    </xf>
    <xf numFmtId="0" fontId="6" fillId="6" borderId="17" xfId="0" applyNumberFormat="1" applyFont="1" applyFill="1" applyBorder="1" applyAlignment="1" applyProtection="1">
      <alignment horizontal="right" vertical="center" wrapText="1"/>
    </xf>
    <xf numFmtId="0" fontId="6" fillId="8" borderId="15" xfId="0" applyNumberFormat="1" applyFont="1" applyFill="1" applyBorder="1" applyAlignment="1" applyProtection="1">
      <alignment horizontal="right" vertical="center" wrapText="1"/>
    </xf>
    <xf numFmtId="0" fontId="6" fillId="8" borderId="16" xfId="0" applyNumberFormat="1" applyFont="1" applyFill="1" applyBorder="1" applyAlignment="1" applyProtection="1">
      <alignment horizontal="right" vertical="center" wrapText="1"/>
    </xf>
    <xf numFmtId="0" fontId="6" fillId="8" borderId="17" xfId="0" applyNumberFormat="1" applyFont="1" applyFill="1" applyBorder="1" applyAlignment="1" applyProtection="1">
      <alignment horizontal="right" vertical="center" wrapText="1"/>
    </xf>
    <xf numFmtId="0" fontId="6" fillId="10" borderId="7" xfId="0" applyNumberFormat="1" applyFont="1" applyFill="1" applyBorder="1" applyAlignment="1" applyProtection="1">
      <alignment horizontal="left" vertical="center" wrapText="1"/>
    </xf>
    <xf numFmtId="0" fontId="6" fillId="10" borderId="5" xfId="0" applyNumberFormat="1" applyFont="1" applyFill="1" applyBorder="1" applyAlignment="1" applyProtection="1">
      <alignment horizontal="left" vertical="center" wrapText="1"/>
    </xf>
    <xf numFmtId="0" fontId="6" fillId="10" borderId="8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191</xdr:row>
      <xdr:rowOff>0</xdr:rowOff>
    </xdr:from>
    <xdr:to>
      <xdr:col>6</xdr:col>
      <xdr:colOff>238125</xdr:colOff>
      <xdr:row>202</xdr:row>
      <xdr:rowOff>133350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5DAA129-1B66-412B-A131-7419A04E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0947975"/>
          <a:ext cx="6334125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workbookViewId="0">
      <selection activeCell="I12" sqref="I12"/>
    </sheetView>
  </sheetViews>
  <sheetFormatPr defaultRowHeight="15" x14ac:dyDescent="0.25"/>
  <cols>
    <col min="5" max="5" width="25.28515625" customWidth="1"/>
    <col min="6" max="6" width="25.28515625" hidden="1" customWidth="1"/>
    <col min="7" max="9" width="25.28515625" customWidth="1"/>
  </cols>
  <sheetData>
    <row r="1" spans="1:9" ht="42" customHeight="1" x14ac:dyDescent="0.25">
      <c r="A1" s="221" t="s">
        <v>197</v>
      </c>
      <c r="B1" s="221"/>
      <c r="C1" s="221"/>
      <c r="D1" s="221"/>
      <c r="E1" s="221"/>
      <c r="F1" s="221"/>
      <c r="G1" s="221"/>
      <c r="H1" s="221"/>
      <c r="I1" s="221"/>
    </row>
    <row r="2" spans="1:9" ht="18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ht="15.75" x14ac:dyDescent="0.25">
      <c r="A3" s="221" t="s">
        <v>31</v>
      </c>
      <c r="B3" s="221"/>
      <c r="C3" s="221"/>
      <c r="D3" s="221"/>
      <c r="E3" s="221"/>
      <c r="F3" s="221"/>
      <c r="G3" s="221"/>
      <c r="H3" s="221"/>
      <c r="I3" s="221"/>
    </row>
    <row r="4" spans="1:9" ht="18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18" customHeight="1" x14ac:dyDescent="0.25">
      <c r="A5" s="221" t="s">
        <v>40</v>
      </c>
      <c r="B5" s="221"/>
      <c r="C5" s="221"/>
      <c r="D5" s="221"/>
      <c r="E5" s="221"/>
      <c r="F5" s="221"/>
      <c r="G5" s="221"/>
      <c r="H5" s="221"/>
      <c r="I5" s="221"/>
    </row>
    <row r="6" spans="1:9" ht="18" x14ac:dyDescent="0.25">
      <c r="A6" s="1"/>
      <c r="B6" s="2"/>
      <c r="C6" s="2"/>
      <c r="D6" s="2"/>
      <c r="E6" s="5"/>
      <c r="F6" s="6"/>
      <c r="G6" s="6"/>
      <c r="H6" s="6"/>
      <c r="I6" s="6"/>
    </row>
    <row r="7" spans="1:9" x14ac:dyDescent="0.25">
      <c r="A7" s="26"/>
      <c r="B7" s="27"/>
      <c r="C7" s="27"/>
      <c r="D7" s="28"/>
      <c r="E7" s="29"/>
      <c r="F7" s="3" t="s">
        <v>105</v>
      </c>
      <c r="G7" s="3" t="s">
        <v>194</v>
      </c>
      <c r="H7" s="3" t="s">
        <v>165</v>
      </c>
      <c r="I7" s="3" t="s">
        <v>195</v>
      </c>
    </row>
    <row r="8" spans="1:9" x14ac:dyDescent="0.25">
      <c r="A8" s="222" t="s">
        <v>0</v>
      </c>
      <c r="B8" s="223"/>
      <c r="C8" s="223"/>
      <c r="D8" s="223"/>
      <c r="E8" s="224"/>
      <c r="F8" s="30">
        <f>F9+F10</f>
        <v>1353097</v>
      </c>
      <c r="G8" s="30">
        <v>1353097</v>
      </c>
      <c r="H8" s="30">
        <v>1445752</v>
      </c>
      <c r="I8" s="30">
        <v>2159503</v>
      </c>
    </row>
    <row r="9" spans="1:9" x14ac:dyDescent="0.25">
      <c r="A9" s="218" t="s">
        <v>111</v>
      </c>
      <c r="B9" s="219"/>
      <c r="C9" s="219"/>
      <c r="D9" s="219"/>
      <c r="E9" s="220"/>
      <c r="F9" s="31">
        <f>'Račun prihoda i rashoda'!E10</f>
        <v>1353097</v>
      </c>
      <c r="G9" s="31">
        <v>1353097</v>
      </c>
      <c r="H9" s="31">
        <v>1445752</v>
      </c>
      <c r="I9" s="31">
        <v>2159503</v>
      </c>
    </row>
    <row r="10" spans="1:9" x14ac:dyDescent="0.25">
      <c r="A10" s="225" t="s">
        <v>112</v>
      </c>
      <c r="B10" s="226"/>
      <c r="C10" s="226"/>
      <c r="D10" s="226"/>
      <c r="E10" s="227"/>
      <c r="F10" s="31">
        <f>'Račun prihoda i rashoda'!E85</f>
        <v>0</v>
      </c>
      <c r="G10" s="31"/>
      <c r="H10" s="31"/>
      <c r="I10" s="31"/>
    </row>
    <row r="11" spans="1:9" x14ac:dyDescent="0.25">
      <c r="A11" s="35" t="s">
        <v>2</v>
      </c>
      <c r="B11" s="45"/>
      <c r="C11" s="45"/>
      <c r="D11" s="45"/>
      <c r="E11" s="45"/>
      <c r="F11" s="30">
        <f>F12+F13</f>
        <v>1353097</v>
      </c>
      <c r="G11" s="30"/>
      <c r="H11" s="30">
        <v>1445752</v>
      </c>
      <c r="I11" s="30">
        <v>2124287</v>
      </c>
    </row>
    <row r="12" spans="1:9" x14ac:dyDescent="0.25">
      <c r="A12" s="228" t="s">
        <v>113</v>
      </c>
      <c r="B12" s="229"/>
      <c r="C12" s="229"/>
      <c r="D12" s="229"/>
      <c r="E12" s="230"/>
      <c r="F12" s="31">
        <f>'Račun prihoda i rashoda'!E91</f>
        <v>1353097</v>
      </c>
      <c r="G12" s="31">
        <v>1353097</v>
      </c>
      <c r="H12" s="31">
        <v>1445752</v>
      </c>
      <c r="I12" s="31">
        <v>35216</v>
      </c>
    </row>
    <row r="13" spans="1:9" x14ac:dyDescent="0.25">
      <c r="A13" s="231" t="s">
        <v>114</v>
      </c>
      <c r="B13" s="232"/>
      <c r="C13" s="232"/>
      <c r="D13" s="232"/>
      <c r="E13" s="233"/>
      <c r="F13" s="32">
        <f>'Račun prihoda i rashoda'!E281</f>
        <v>0</v>
      </c>
      <c r="G13" s="32">
        <v>1353097</v>
      </c>
      <c r="H13" s="32">
        <v>0</v>
      </c>
      <c r="I13" s="32"/>
    </row>
    <row r="14" spans="1:9" x14ac:dyDescent="0.25">
      <c r="A14" s="212" t="s">
        <v>3</v>
      </c>
      <c r="B14" s="213"/>
      <c r="C14" s="213"/>
      <c r="D14" s="213"/>
      <c r="E14" s="214"/>
      <c r="F14" s="30">
        <f>F8-F11</f>
        <v>0</v>
      </c>
      <c r="G14" s="30"/>
      <c r="H14" s="30">
        <v>0</v>
      </c>
      <c r="I14" s="30">
        <v>0</v>
      </c>
    </row>
    <row r="15" spans="1:9" ht="18" x14ac:dyDescent="0.25">
      <c r="A15" s="22"/>
      <c r="B15" s="20"/>
      <c r="C15" s="20"/>
      <c r="D15" s="20"/>
      <c r="E15" s="20"/>
      <c r="F15" s="20"/>
      <c r="G15" s="20"/>
      <c r="H15" s="20"/>
      <c r="I15" s="21"/>
    </row>
    <row r="16" spans="1:9" ht="18" customHeight="1" x14ac:dyDescent="0.25">
      <c r="A16" s="221" t="s">
        <v>41</v>
      </c>
      <c r="B16" s="221"/>
      <c r="C16" s="221"/>
      <c r="D16" s="221"/>
      <c r="E16" s="221"/>
      <c r="F16" s="221"/>
      <c r="G16" s="221"/>
      <c r="H16" s="221"/>
      <c r="I16" s="221"/>
    </row>
    <row r="17" spans="1:9" ht="18" x14ac:dyDescent="0.25">
      <c r="A17" s="22"/>
      <c r="B17" s="20"/>
      <c r="C17" s="20"/>
      <c r="D17" s="20"/>
      <c r="E17" s="20"/>
      <c r="F17" s="20"/>
      <c r="G17" s="20"/>
      <c r="H17" s="20"/>
      <c r="I17" s="21"/>
    </row>
    <row r="18" spans="1:9" x14ac:dyDescent="0.25">
      <c r="A18" s="26"/>
      <c r="B18" s="27"/>
      <c r="C18" s="27"/>
      <c r="D18" s="28"/>
      <c r="E18" s="29"/>
      <c r="F18" s="3" t="s">
        <v>105</v>
      </c>
      <c r="G18" s="3" t="s">
        <v>194</v>
      </c>
      <c r="H18" s="3" t="s">
        <v>165</v>
      </c>
      <c r="I18" s="3" t="s">
        <v>195</v>
      </c>
    </row>
    <row r="19" spans="1:9" ht="15.75" customHeight="1" x14ac:dyDescent="0.25">
      <c r="A19" s="218" t="s">
        <v>115</v>
      </c>
      <c r="B19" s="219"/>
      <c r="C19" s="219"/>
      <c r="D19" s="219"/>
      <c r="E19" s="220"/>
      <c r="F19" s="32">
        <f>'Račun financiranja'!E8</f>
        <v>0</v>
      </c>
      <c r="G19" s="32"/>
      <c r="H19" s="32">
        <f>'Račun financiranja'!F8</f>
        <v>0</v>
      </c>
      <c r="I19" s="32">
        <f>'Račun financiranja'!G8</f>
        <v>0</v>
      </c>
    </row>
    <row r="20" spans="1:9" x14ac:dyDescent="0.25">
      <c r="A20" s="218" t="s">
        <v>116</v>
      </c>
      <c r="B20" s="219"/>
      <c r="C20" s="219"/>
      <c r="D20" s="219"/>
      <c r="E20" s="220"/>
      <c r="F20" s="32">
        <f>'Račun financiranja'!E11</f>
        <v>0</v>
      </c>
      <c r="G20" s="32"/>
      <c r="H20" s="32">
        <f>'Račun financiranja'!F11</f>
        <v>0</v>
      </c>
      <c r="I20" s="32">
        <f>'Račun financiranja'!G11</f>
        <v>0</v>
      </c>
    </row>
    <row r="21" spans="1:9" x14ac:dyDescent="0.25">
      <c r="A21" s="212" t="s">
        <v>5</v>
      </c>
      <c r="B21" s="213"/>
      <c r="C21" s="213"/>
      <c r="D21" s="213"/>
      <c r="E21" s="214"/>
      <c r="F21" s="30">
        <f>F19+F20</f>
        <v>0</v>
      </c>
      <c r="G21" s="30"/>
      <c r="H21" s="30">
        <f t="shared" ref="H21:I21" si="0">H19+H20</f>
        <v>0</v>
      </c>
      <c r="I21" s="30">
        <f t="shared" si="0"/>
        <v>0</v>
      </c>
    </row>
    <row r="22" spans="1:9" x14ac:dyDescent="0.25">
      <c r="A22" s="212" t="s">
        <v>6</v>
      </c>
      <c r="B22" s="213"/>
      <c r="C22" s="213"/>
      <c r="D22" s="213"/>
      <c r="E22" s="214"/>
      <c r="F22" s="30"/>
      <c r="G22" s="30"/>
      <c r="H22" s="30"/>
      <c r="I22" s="30"/>
    </row>
    <row r="23" spans="1:9" ht="18" x14ac:dyDescent="0.25">
      <c r="A23" s="19"/>
      <c r="B23" s="20"/>
      <c r="C23" s="20"/>
      <c r="D23" s="20"/>
      <c r="E23" s="20"/>
      <c r="F23" s="20"/>
      <c r="G23" s="20"/>
      <c r="H23" s="20"/>
      <c r="I23" s="21"/>
    </row>
    <row r="24" spans="1:9" ht="18" customHeight="1" x14ac:dyDescent="0.25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</row>
    <row r="25" spans="1:9" ht="18" x14ac:dyDescent="0.25">
      <c r="A25" s="19"/>
      <c r="B25" s="20"/>
      <c r="C25" s="20"/>
      <c r="D25" s="20"/>
      <c r="E25" s="20"/>
      <c r="F25" s="20"/>
      <c r="G25" s="20"/>
      <c r="H25" s="20"/>
      <c r="I25" s="21"/>
    </row>
    <row r="26" spans="1:9" x14ac:dyDescent="0.25">
      <c r="A26" s="26"/>
      <c r="B26" s="27"/>
      <c r="C26" s="27"/>
      <c r="D26" s="28"/>
      <c r="E26" s="29"/>
      <c r="F26" s="3" t="s">
        <v>105</v>
      </c>
      <c r="G26" s="3" t="s">
        <v>194</v>
      </c>
      <c r="H26" s="3" t="s">
        <v>165</v>
      </c>
      <c r="I26" s="3" t="s">
        <v>196</v>
      </c>
    </row>
    <row r="27" spans="1:9" x14ac:dyDescent="0.25">
      <c r="A27" s="237" t="s">
        <v>107</v>
      </c>
      <c r="B27" s="238"/>
      <c r="C27" s="238"/>
      <c r="D27" s="238"/>
      <c r="E27" s="239"/>
      <c r="F27" s="33"/>
      <c r="G27" s="33"/>
      <c r="H27" s="33"/>
      <c r="I27" s="33"/>
    </row>
    <row r="28" spans="1:9" ht="30" customHeight="1" x14ac:dyDescent="0.25">
      <c r="A28" s="215" t="s">
        <v>109</v>
      </c>
      <c r="B28" s="216"/>
      <c r="C28" s="216"/>
      <c r="D28" s="216"/>
      <c r="E28" s="217"/>
      <c r="F28" s="34"/>
      <c r="G28" s="34"/>
      <c r="H28" s="34"/>
      <c r="I28" s="34"/>
    </row>
    <row r="29" spans="1:9" ht="37.5" customHeight="1" x14ac:dyDescent="0.25">
      <c r="A29" s="215" t="s">
        <v>117</v>
      </c>
      <c r="B29" s="216"/>
      <c r="C29" s="216"/>
      <c r="D29" s="216"/>
      <c r="E29" s="217"/>
      <c r="F29" s="34"/>
      <c r="G29" s="34"/>
      <c r="H29" s="34"/>
      <c r="I29" s="34"/>
    </row>
    <row r="31" spans="1:9" ht="15.75" x14ac:dyDescent="0.25">
      <c r="A31" s="240" t="s">
        <v>106</v>
      </c>
      <c r="B31" s="240"/>
      <c r="C31" s="240"/>
      <c r="D31" s="240"/>
      <c r="E31" s="240"/>
      <c r="F31" s="240"/>
      <c r="G31" s="240"/>
      <c r="H31" s="240"/>
      <c r="I31" s="240"/>
    </row>
    <row r="32" spans="1:9" ht="18" x14ac:dyDescent="0.25">
      <c r="A32" s="67"/>
      <c r="B32" s="68"/>
      <c r="C32" s="68"/>
      <c r="D32" s="68"/>
      <c r="E32" s="68"/>
      <c r="F32" s="68"/>
      <c r="G32" s="68"/>
      <c r="H32" s="68"/>
      <c r="I32" s="69"/>
    </row>
    <row r="33" spans="1:9" x14ac:dyDescent="0.25">
      <c r="A33" s="70"/>
      <c r="B33" s="71"/>
      <c r="C33" s="71"/>
      <c r="D33" s="72"/>
      <c r="E33" s="73"/>
      <c r="F33" s="74" t="s">
        <v>105</v>
      </c>
      <c r="G33" s="74" t="s">
        <v>194</v>
      </c>
      <c r="H33" s="74" t="s">
        <v>165</v>
      </c>
      <c r="I33" s="74" t="s">
        <v>195</v>
      </c>
    </row>
    <row r="34" spans="1:9" x14ac:dyDescent="0.25">
      <c r="A34" s="234" t="s">
        <v>107</v>
      </c>
      <c r="B34" s="235"/>
      <c r="C34" s="235"/>
      <c r="D34" s="235"/>
      <c r="E34" s="236"/>
      <c r="F34" s="75">
        <v>0</v>
      </c>
      <c r="G34" s="75"/>
      <c r="H34" s="75">
        <f>F37</f>
        <v>0</v>
      </c>
      <c r="I34" s="75">
        <f>H37</f>
        <v>0</v>
      </c>
    </row>
    <row r="35" spans="1:9" ht="28.5" customHeight="1" x14ac:dyDescent="0.25">
      <c r="A35" s="234" t="s">
        <v>4</v>
      </c>
      <c r="B35" s="235"/>
      <c r="C35" s="235"/>
      <c r="D35" s="235"/>
      <c r="E35" s="236"/>
      <c r="F35" s="75">
        <v>0</v>
      </c>
      <c r="G35" s="75"/>
      <c r="H35" s="75">
        <v>0</v>
      </c>
      <c r="I35" s="75">
        <v>0</v>
      </c>
    </row>
    <row r="36" spans="1:9" x14ac:dyDescent="0.25">
      <c r="A36" s="234" t="s">
        <v>108</v>
      </c>
      <c r="B36" s="235"/>
      <c r="C36" s="235"/>
      <c r="D36" s="235"/>
      <c r="E36" s="236"/>
      <c r="F36" s="75">
        <v>0</v>
      </c>
      <c r="G36" s="75"/>
      <c r="H36" s="75">
        <v>0</v>
      </c>
      <c r="I36" s="75">
        <v>0</v>
      </c>
    </row>
    <row r="37" spans="1:9" ht="15" customHeight="1" x14ac:dyDescent="0.25">
      <c r="A37" s="212" t="s">
        <v>109</v>
      </c>
      <c r="B37" s="213"/>
      <c r="C37" s="213"/>
      <c r="D37" s="213"/>
      <c r="E37" s="214"/>
      <c r="F37" s="34">
        <f>F34-F35+F36</f>
        <v>0</v>
      </c>
      <c r="G37" s="34"/>
      <c r="H37" s="34">
        <f t="shared" ref="H37:I37" si="1">H34-H35+H36</f>
        <v>0</v>
      </c>
      <c r="I37" s="34">
        <f t="shared" si="1"/>
        <v>0</v>
      </c>
    </row>
    <row r="38" spans="1:9" ht="17.25" customHeight="1" x14ac:dyDescent="0.25"/>
    <row r="39" spans="1:9" x14ac:dyDescent="0.25">
      <c r="A39" s="211" t="s">
        <v>110</v>
      </c>
      <c r="B39" s="211"/>
      <c r="C39" s="211"/>
      <c r="D39" s="211"/>
      <c r="E39" s="211"/>
      <c r="F39" s="211"/>
      <c r="G39" s="211"/>
      <c r="H39" s="211"/>
      <c r="I39" s="211"/>
    </row>
  </sheetData>
  <mergeCells count="24">
    <mergeCell ref="A35:E35"/>
    <mergeCell ref="A36:E36"/>
    <mergeCell ref="A37:E37"/>
    <mergeCell ref="A24:I24"/>
    <mergeCell ref="A27:E27"/>
    <mergeCell ref="A29:E29"/>
    <mergeCell ref="A31:I31"/>
    <mergeCell ref="A34:E34"/>
    <mergeCell ref="A39:I39"/>
    <mergeCell ref="A21:E21"/>
    <mergeCell ref="A28:E28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22:E22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6"/>
  <sheetViews>
    <sheetView topLeftCell="B319" zoomScale="98" zoomScaleNormal="98" workbookViewId="0">
      <selection activeCell="F343" sqref="F3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221" t="s">
        <v>198</v>
      </c>
      <c r="B1" s="221"/>
      <c r="C1" s="221"/>
      <c r="D1" s="221"/>
      <c r="E1" s="221"/>
      <c r="F1" s="221"/>
      <c r="G1" s="221"/>
    </row>
    <row r="2" spans="1:7" ht="18" customHeight="1" x14ac:dyDescent="0.25">
      <c r="A2" s="22"/>
      <c r="B2" s="22"/>
      <c r="C2" s="22"/>
      <c r="D2" s="22"/>
      <c r="E2" s="22"/>
      <c r="F2" s="22"/>
      <c r="G2" s="22"/>
    </row>
    <row r="3" spans="1:7" ht="15.75" x14ac:dyDescent="0.25">
      <c r="A3" s="221" t="s">
        <v>31</v>
      </c>
      <c r="B3" s="221"/>
      <c r="C3" s="221"/>
      <c r="D3" s="221"/>
      <c r="E3" s="221"/>
      <c r="F3" s="221"/>
      <c r="G3" s="221"/>
    </row>
    <row r="4" spans="1:7" ht="18" x14ac:dyDescent="0.25">
      <c r="A4" s="22"/>
      <c r="B4" s="22"/>
      <c r="C4" s="22"/>
      <c r="D4" s="22"/>
      <c r="E4" s="22"/>
      <c r="F4" s="22"/>
      <c r="G4" s="22"/>
    </row>
    <row r="5" spans="1:7" ht="18" customHeight="1" x14ac:dyDescent="0.25">
      <c r="A5" s="221" t="s">
        <v>8</v>
      </c>
      <c r="B5" s="241"/>
      <c r="C5" s="241"/>
      <c r="D5" s="241"/>
      <c r="E5" s="241"/>
      <c r="F5" s="241"/>
      <c r="G5" s="241"/>
    </row>
    <row r="6" spans="1:7" ht="18" x14ac:dyDescent="0.25">
      <c r="A6" s="22"/>
      <c r="B6" s="22"/>
      <c r="C6" s="22"/>
      <c r="D6" s="22"/>
      <c r="E6" s="22"/>
      <c r="F6" s="22"/>
      <c r="G6" s="22"/>
    </row>
    <row r="7" spans="1:7" ht="15.75" x14ac:dyDescent="0.25">
      <c r="A7" s="221" t="s">
        <v>1</v>
      </c>
      <c r="B7" s="242"/>
      <c r="C7" s="242"/>
      <c r="D7" s="242"/>
      <c r="E7" s="242"/>
      <c r="F7" s="242"/>
      <c r="G7" s="242"/>
    </row>
    <row r="8" spans="1:7" ht="18" x14ac:dyDescent="0.25">
      <c r="A8" s="22"/>
      <c r="B8" s="22"/>
      <c r="C8" s="22"/>
      <c r="D8" s="22"/>
      <c r="E8" s="22"/>
      <c r="F8" s="22"/>
      <c r="G8" s="22"/>
    </row>
    <row r="9" spans="1:7" x14ac:dyDescent="0.25">
      <c r="A9" s="18" t="s">
        <v>9</v>
      </c>
      <c r="B9" s="17" t="s">
        <v>10</v>
      </c>
      <c r="C9" s="17" t="s">
        <v>11</v>
      </c>
      <c r="D9" s="17" t="s">
        <v>7</v>
      </c>
      <c r="E9" s="17" t="s">
        <v>194</v>
      </c>
      <c r="F9" s="18" t="s">
        <v>165</v>
      </c>
      <c r="G9" s="18" t="s">
        <v>195</v>
      </c>
    </row>
    <row r="10" spans="1:7" ht="15.75" customHeight="1" x14ac:dyDescent="0.25">
      <c r="A10" s="9">
        <v>6</v>
      </c>
      <c r="B10" s="9"/>
      <c r="C10" s="9"/>
      <c r="D10" s="9" t="s">
        <v>12</v>
      </c>
      <c r="E10" s="37">
        <f>E19+E33+E55+E64+E71+E79</f>
        <v>1353097</v>
      </c>
      <c r="F10" s="37">
        <f>F19+F33+F55+F63+F71+F79</f>
        <v>1445752</v>
      </c>
      <c r="G10" s="37">
        <f>G19+G26+G33+G55+G63+G76+G73+G79</f>
        <v>2159503</v>
      </c>
    </row>
    <row r="11" spans="1:7" x14ac:dyDescent="0.25">
      <c r="A11" s="9"/>
      <c r="B11" s="9">
        <v>63</v>
      </c>
      <c r="C11" s="14"/>
      <c r="D11" s="9" t="s">
        <v>86</v>
      </c>
      <c r="E11" s="37"/>
      <c r="F11" s="37"/>
      <c r="G11" s="37"/>
    </row>
    <row r="12" spans="1:7" s="40" customFormat="1" ht="25.5" x14ac:dyDescent="0.25">
      <c r="A12" s="14"/>
      <c r="B12" s="14">
        <v>6342</v>
      </c>
      <c r="C12" s="14"/>
      <c r="D12" s="14" t="s">
        <v>85</v>
      </c>
      <c r="E12" s="178">
        <f>SUM(E13:E18)</f>
        <v>0</v>
      </c>
      <c r="F12" s="178">
        <f t="shared" ref="F12" si="0">SUM(F13:F18)</f>
        <v>0</v>
      </c>
      <c r="G12" s="180">
        <v>0</v>
      </c>
    </row>
    <row r="13" spans="1:7" s="40" customFormat="1" x14ac:dyDescent="0.25">
      <c r="A13" s="14"/>
      <c r="B13" s="14"/>
      <c r="C13" s="77">
        <v>11</v>
      </c>
      <c r="D13" s="77" t="s">
        <v>13</v>
      </c>
      <c r="E13" s="192">
        <v>0</v>
      </c>
      <c r="F13" s="192">
        <v>0</v>
      </c>
      <c r="G13" s="204">
        <v>0</v>
      </c>
    </row>
    <row r="14" spans="1:7" s="40" customFormat="1" x14ac:dyDescent="0.25">
      <c r="A14" s="14"/>
      <c r="B14" s="14"/>
      <c r="C14" s="80">
        <v>31</v>
      </c>
      <c r="D14" s="80" t="s">
        <v>138</v>
      </c>
      <c r="E14" s="193">
        <v>0</v>
      </c>
      <c r="F14" s="193">
        <v>0</v>
      </c>
      <c r="G14" s="205">
        <v>0</v>
      </c>
    </row>
    <row r="15" spans="1:7" s="40" customFormat="1" x14ac:dyDescent="0.25">
      <c r="A15" s="14"/>
      <c r="B15" s="14"/>
      <c r="C15" s="83">
        <v>43</v>
      </c>
      <c r="D15" s="83" t="s">
        <v>63</v>
      </c>
      <c r="E15" s="194">
        <v>0</v>
      </c>
      <c r="F15" s="194">
        <v>0</v>
      </c>
      <c r="G15" s="206">
        <v>0</v>
      </c>
    </row>
    <row r="16" spans="1:7" s="40" customFormat="1" x14ac:dyDescent="0.25">
      <c r="A16" s="14"/>
      <c r="B16" s="14"/>
      <c r="C16" s="88">
        <v>61</v>
      </c>
      <c r="D16" s="88" t="s">
        <v>171</v>
      </c>
      <c r="E16" s="195">
        <v>0</v>
      </c>
      <c r="F16" s="195">
        <v>0</v>
      </c>
      <c r="G16" s="207">
        <v>0</v>
      </c>
    </row>
    <row r="17" spans="1:7" s="40" customFormat="1" x14ac:dyDescent="0.25">
      <c r="A17" s="14"/>
      <c r="B17" s="14"/>
      <c r="C17" s="89">
        <v>51</v>
      </c>
      <c r="D17" s="89" t="s">
        <v>91</v>
      </c>
      <c r="E17" s="196">
        <v>0</v>
      </c>
      <c r="F17" s="196">
        <v>0</v>
      </c>
      <c r="G17" s="208">
        <v>0</v>
      </c>
    </row>
    <row r="18" spans="1:7" s="40" customFormat="1" x14ac:dyDescent="0.25">
      <c r="A18" s="16"/>
      <c r="B18" s="16"/>
      <c r="C18" s="94">
        <v>52</v>
      </c>
      <c r="D18" s="94" t="s">
        <v>43</v>
      </c>
      <c r="E18" s="197">
        <v>0</v>
      </c>
      <c r="F18" s="198">
        <v>0</v>
      </c>
      <c r="G18" s="209">
        <v>0</v>
      </c>
    </row>
    <row r="19" spans="1:7" ht="25.5" x14ac:dyDescent="0.25">
      <c r="A19" s="9"/>
      <c r="B19" s="14">
        <v>6361</v>
      </c>
      <c r="C19" s="14"/>
      <c r="D19" s="14" t="s">
        <v>49</v>
      </c>
      <c r="E19" s="37">
        <f>E25</f>
        <v>1241588</v>
      </c>
      <c r="F19" s="37">
        <v>1290497</v>
      </c>
      <c r="G19" s="37">
        <v>1832952</v>
      </c>
    </row>
    <row r="20" spans="1:7" s="40" customFormat="1" x14ac:dyDescent="0.25">
      <c r="A20" s="14"/>
      <c r="B20" s="14"/>
      <c r="C20" s="77">
        <v>11</v>
      </c>
      <c r="D20" s="77" t="s">
        <v>13</v>
      </c>
      <c r="E20" s="192">
        <v>0</v>
      </c>
      <c r="F20" s="192">
        <v>0</v>
      </c>
      <c r="G20" s="192">
        <v>0</v>
      </c>
    </row>
    <row r="21" spans="1:7" s="40" customFormat="1" x14ac:dyDescent="0.25">
      <c r="A21" s="14"/>
      <c r="B21" s="14"/>
      <c r="C21" s="80">
        <v>31</v>
      </c>
      <c r="D21" s="80" t="s">
        <v>138</v>
      </c>
      <c r="E21" s="193">
        <v>0</v>
      </c>
      <c r="F21" s="193">
        <v>0</v>
      </c>
      <c r="G21" s="193">
        <v>0</v>
      </c>
    </row>
    <row r="22" spans="1:7" s="40" customFormat="1" x14ac:dyDescent="0.25">
      <c r="A22" s="14"/>
      <c r="B22" s="14"/>
      <c r="C22" s="83">
        <v>43</v>
      </c>
      <c r="D22" s="83" t="s">
        <v>63</v>
      </c>
      <c r="E22" s="194">
        <v>0</v>
      </c>
      <c r="F22" s="194">
        <v>0</v>
      </c>
      <c r="G22" s="194">
        <v>0</v>
      </c>
    </row>
    <row r="23" spans="1:7" s="40" customFormat="1" x14ac:dyDescent="0.25">
      <c r="A23" s="14"/>
      <c r="B23" s="14"/>
      <c r="C23" s="88">
        <v>44</v>
      </c>
      <c r="D23" s="88" t="s">
        <v>54</v>
      </c>
      <c r="E23" s="195">
        <v>0</v>
      </c>
      <c r="F23" s="195">
        <v>0</v>
      </c>
      <c r="G23" s="195">
        <v>0</v>
      </c>
    </row>
    <row r="24" spans="1:7" s="40" customFormat="1" x14ac:dyDescent="0.25">
      <c r="A24" s="14"/>
      <c r="B24" s="14"/>
      <c r="C24" s="89">
        <v>51</v>
      </c>
      <c r="D24" s="89" t="s">
        <v>91</v>
      </c>
      <c r="E24" s="196">
        <v>0</v>
      </c>
      <c r="F24" s="196">
        <v>0</v>
      </c>
      <c r="G24" s="196">
        <v>0</v>
      </c>
    </row>
    <row r="25" spans="1:7" x14ac:dyDescent="0.25">
      <c r="A25" s="10"/>
      <c r="B25" s="10"/>
      <c r="C25" s="92">
        <v>52</v>
      </c>
      <c r="D25" s="92" t="s">
        <v>43</v>
      </c>
      <c r="E25" s="95">
        <v>1241588</v>
      </c>
      <c r="F25" s="95">
        <v>1290497</v>
      </c>
      <c r="G25" s="95">
        <v>1832952</v>
      </c>
    </row>
    <row r="26" spans="1:7" ht="25.5" x14ac:dyDescent="0.25">
      <c r="A26" s="9"/>
      <c r="B26" s="14">
        <v>6362</v>
      </c>
      <c r="C26" s="14"/>
      <c r="D26" s="14" t="s">
        <v>50</v>
      </c>
      <c r="E26" s="7"/>
      <c r="F26" s="7"/>
      <c r="G26" s="37">
        <v>138906</v>
      </c>
    </row>
    <row r="27" spans="1:7" s="40" customFormat="1" x14ac:dyDescent="0.25">
      <c r="A27" s="14"/>
      <c r="B27" s="14"/>
      <c r="C27" s="77">
        <v>11</v>
      </c>
      <c r="D27" s="77" t="s">
        <v>13</v>
      </c>
      <c r="E27" s="100">
        <v>0</v>
      </c>
      <c r="F27" s="100"/>
      <c r="G27" s="100"/>
    </row>
    <row r="28" spans="1:7" s="40" customFormat="1" x14ac:dyDescent="0.25">
      <c r="A28" s="14"/>
      <c r="B28" s="14"/>
      <c r="C28" s="80">
        <v>31</v>
      </c>
      <c r="D28" s="80" t="s">
        <v>138</v>
      </c>
      <c r="E28" s="104">
        <v>0</v>
      </c>
      <c r="F28" s="104"/>
      <c r="G28" s="104"/>
    </row>
    <row r="29" spans="1:7" s="40" customFormat="1" x14ac:dyDescent="0.25">
      <c r="A29" s="14"/>
      <c r="B29" s="14"/>
      <c r="C29" s="83">
        <v>43</v>
      </c>
      <c r="D29" s="83" t="s">
        <v>63</v>
      </c>
      <c r="E29" s="102"/>
      <c r="F29" s="102"/>
      <c r="G29" s="102"/>
    </row>
    <row r="30" spans="1:7" s="40" customFormat="1" x14ac:dyDescent="0.25">
      <c r="A30" s="14"/>
      <c r="B30" s="14"/>
      <c r="C30" s="88">
        <v>44</v>
      </c>
      <c r="D30" s="88" t="s">
        <v>54</v>
      </c>
      <c r="E30" s="97"/>
      <c r="F30" s="97"/>
      <c r="G30" s="97"/>
    </row>
    <row r="31" spans="1:7" s="40" customFormat="1" x14ac:dyDescent="0.25">
      <c r="A31" s="14"/>
      <c r="B31" s="14"/>
      <c r="C31" s="89">
        <v>51</v>
      </c>
      <c r="D31" s="89" t="s">
        <v>91</v>
      </c>
      <c r="E31" s="99"/>
      <c r="F31" s="99"/>
      <c r="G31" s="99"/>
    </row>
    <row r="32" spans="1:7" x14ac:dyDescent="0.25">
      <c r="A32" s="9"/>
      <c r="B32" s="14"/>
      <c r="C32" s="94">
        <v>52</v>
      </c>
      <c r="D32" s="94" t="s">
        <v>43</v>
      </c>
      <c r="E32" s="95"/>
      <c r="F32" s="95"/>
      <c r="G32" s="95">
        <v>138906</v>
      </c>
    </row>
    <row r="33" spans="1:7" ht="38.25" x14ac:dyDescent="0.25">
      <c r="A33" s="9"/>
      <c r="B33" s="14">
        <v>6381</v>
      </c>
      <c r="C33" s="14"/>
      <c r="D33" s="14" t="s">
        <v>89</v>
      </c>
      <c r="E33" s="37">
        <f>SUM(E34:E39)</f>
        <v>31758</v>
      </c>
      <c r="F33" s="37">
        <v>35359</v>
      </c>
      <c r="G33" s="37">
        <v>35781</v>
      </c>
    </row>
    <row r="34" spans="1:7" s="40" customFormat="1" x14ac:dyDescent="0.25">
      <c r="A34" s="14"/>
      <c r="B34" s="14"/>
      <c r="C34" s="77">
        <v>11</v>
      </c>
      <c r="D34" s="77" t="s">
        <v>13</v>
      </c>
      <c r="E34" s="100"/>
      <c r="F34" s="100"/>
      <c r="G34" s="100"/>
    </row>
    <row r="35" spans="1:7" s="40" customFormat="1" x14ac:dyDescent="0.25">
      <c r="A35" s="14"/>
      <c r="B35" s="14"/>
      <c r="C35" s="80">
        <v>31</v>
      </c>
      <c r="D35" s="80" t="s">
        <v>138</v>
      </c>
      <c r="E35" s="104"/>
      <c r="F35" s="104"/>
      <c r="G35" s="104"/>
    </row>
    <row r="36" spans="1:7" s="40" customFormat="1" x14ac:dyDescent="0.25">
      <c r="A36" s="14"/>
      <c r="B36" s="14"/>
      <c r="C36" s="83">
        <v>43</v>
      </c>
      <c r="D36" s="83" t="s">
        <v>63</v>
      </c>
      <c r="E36" s="102"/>
      <c r="F36" s="102"/>
      <c r="G36" s="102"/>
    </row>
    <row r="37" spans="1:7" s="40" customFormat="1" x14ac:dyDescent="0.25">
      <c r="A37" s="14"/>
      <c r="B37" s="14"/>
      <c r="C37" s="88">
        <v>44</v>
      </c>
      <c r="D37" s="88" t="s">
        <v>54</v>
      </c>
      <c r="E37" s="97"/>
      <c r="F37" s="97"/>
      <c r="G37" s="97"/>
    </row>
    <row r="38" spans="1:7" x14ac:dyDescent="0.25">
      <c r="A38" s="9"/>
      <c r="B38" s="14"/>
      <c r="C38" s="89">
        <v>51</v>
      </c>
      <c r="D38" s="89" t="s">
        <v>91</v>
      </c>
      <c r="E38" s="98">
        <v>31758</v>
      </c>
      <c r="F38" s="99">
        <v>35359</v>
      </c>
      <c r="G38" s="99">
        <v>35781</v>
      </c>
    </row>
    <row r="39" spans="1:7" s="40" customFormat="1" x14ac:dyDescent="0.25">
      <c r="A39" s="14"/>
      <c r="B39" s="14"/>
      <c r="C39" s="94">
        <v>52</v>
      </c>
      <c r="D39" s="94" t="s">
        <v>43</v>
      </c>
      <c r="E39" s="95"/>
      <c r="F39" s="95"/>
      <c r="G39" s="95"/>
    </row>
    <row r="40" spans="1:7" ht="38.25" x14ac:dyDescent="0.25">
      <c r="A40" s="9"/>
      <c r="B40" s="14">
        <v>6382</v>
      </c>
      <c r="C40" s="14"/>
      <c r="D40" s="14" t="s">
        <v>90</v>
      </c>
      <c r="E40" s="7">
        <f>SUM(E41:E46)</f>
        <v>0</v>
      </c>
      <c r="F40" s="7">
        <f t="shared" ref="F40" si="1">SUM(F41:F46)</f>
        <v>0</v>
      </c>
      <c r="G40" s="7"/>
    </row>
    <row r="41" spans="1:7" s="40" customFormat="1" x14ac:dyDescent="0.25">
      <c r="A41" s="14"/>
      <c r="B41" s="14"/>
      <c r="C41" s="77">
        <v>11</v>
      </c>
      <c r="D41" s="77" t="s">
        <v>13</v>
      </c>
      <c r="E41" s="100"/>
      <c r="F41" s="100"/>
      <c r="G41" s="100"/>
    </row>
    <row r="42" spans="1:7" s="40" customFormat="1" x14ac:dyDescent="0.25">
      <c r="A42" s="14"/>
      <c r="B42" s="14"/>
      <c r="C42" s="80">
        <v>31</v>
      </c>
      <c r="D42" s="80" t="s">
        <v>138</v>
      </c>
      <c r="E42" s="104"/>
      <c r="F42" s="104"/>
      <c r="G42" s="104"/>
    </row>
    <row r="43" spans="1:7" s="40" customFormat="1" x14ac:dyDescent="0.25">
      <c r="A43" s="14"/>
      <c r="B43" s="14"/>
      <c r="C43" s="83">
        <v>43</v>
      </c>
      <c r="D43" s="83" t="s">
        <v>63</v>
      </c>
      <c r="E43" s="102"/>
      <c r="F43" s="102"/>
      <c r="G43" s="102"/>
    </row>
    <row r="44" spans="1:7" s="40" customFormat="1" x14ac:dyDescent="0.25">
      <c r="A44" s="14"/>
      <c r="B44" s="14"/>
      <c r="C44" s="88">
        <v>44</v>
      </c>
      <c r="D44" s="88" t="s">
        <v>54</v>
      </c>
      <c r="E44" s="97"/>
      <c r="F44" s="97"/>
      <c r="G44" s="97"/>
    </row>
    <row r="45" spans="1:7" x14ac:dyDescent="0.25">
      <c r="A45" s="9"/>
      <c r="B45" s="14"/>
      <c r="C45" s="89">
        <v>51</v>
      </c>
      <c r="D45" s="89" t="s">
        <v>91</v>
      </c>
      <c r="E45" s="98"/>
      <c r="F45" s="99"/>
      <c r="G45" s="99"/>
    </row>
    <row r="46" spans="1:7" s="40" customFormat="1" x14ac:dyDescent="0.25">
      <c r="A46" s="14"/>
      <c r="B46" s="14"/>
      <c r="C46" s="94">
        <v>52</v>
      </c>
      <c r="D46" s="94" t="s">
        <v>43</v>
      </c>
      <c r="E46" s="95"/>
      <c r="F46" s="95"/>
      <c r="G46" s="95"/>
    </row>
    <row r="47" spans="1:7" x14ac:dyDescent="0.25">
      <c r="A47" s="10"/>
      <c r="B47" s="25">
        <v>64</v>
      </c>
      <c r="C47" s="11"/>
      <c r="D47" s="9" t="s">
        <v>84</v>
      </c>
      <c r="E47" s="37">
        <f>E48</f>
        <v>0</v>
      </c>
      <c r="F47" s="37">
        <f t="shared" ref="F47" si="2">F48</f>
        <v>0</v>
      </c>
      <c r="G47" s="37"/>
    </row>
    <row r="48" spans="1:7" x14ac:dyDescent="0.25">
      <c r="A48" s="10"/>
      <c r="B48" s="10">
        <v>6413</v>
      </c>
      <c r="C48" s="11"/>
      <c r="D48" s="14" t="s">
        <v>51</v>
      </c>
      <c r="E48" s="7"/>
      <c r="F48" s="7"/>
      <c r="G48" s="7"/>
    </row>
    <row r="49" spans="1:7" s="40" customFormat="1" x14ac:dyDescent="0.25">
      <c r="A49" s="14"/>
      <c r="B49" s="14"/>
      <c r="C49" s="77">
        <v>11</v>
      </c>
      <c r="D49" s="77" t="s">
        <v>13</v>
      </c>
      <c r="E49" s="100"/>
      <c r="F49" s="100"/>
      <c r="G49" s="100"/>
    </row>
    <row r="50" spans="1:7" s="40" customFormat="1" x14ac:dyDescent="0.25">
      <c r="A50" s="14"/>
      <c r="B50" s="14"/>
      <c r="C50" s="80">
        <v>31</v>
      </c>
      <c r="D50" s="80" t="s">
        <v>138</v>
      </c>
      <c r="E50" s="104"/>
      <c r="F50" s="104"/>
      <c r="G50" s="104"/>
    </row>
    <row r="51" spans="1:7" s="40" customFormat="1" x14ac:dyDescent="0.25">
      <c r="A51" s="14"/>
      <c r="B51" s="14"/>
      <c r="C51" s="83">
        <v>43</v>
      </c>
      <c r="D51" s="83" t="s">
        <v>63</v>
      </c>
      <c r="E51" s="102"/>
      <c r="F51" s="102"/>
      <c r="G51" s="102"/>
    </row>
    <row r="52" spans="1:7" x14ac:dyDescent="0.25">
      <c r="A52" s="10"/>
      <c r="B52" s="10"/>
      <c r="C52" s="87">
        <v>44</v>
      </c>
      <c r="D52" s="86" t="s">
        <v>54</v>
      </c>
      <c r="E52" s="97"/>
      <c r="F52" s="97"/>
      <c r="G52" s="97"/>
    </row>
    <row r="53" spans="1:7" x14ac:dyDescent="0.25">
      <c r="A53" s="9"/>
      <c r="B53" s="14"/>
      <c r="C53" s="89">
        <v>51</v>
      </c>
      <c r="D53" s="89" t="s">
        <v>91</v>
      </c>
      <c r="E53" s="98"/>
      <c r="F53" s="99"/>
      <c r="G53" s="99"/>
    </row>
    <row r="54" spans="1:7" s="40" customFormat="1" x14ac:dyDescent="0.25">
      <c r="A54" s="14"/>
      <c r="B54" s="14"/>
      <c r="C54" s="94">
        <v>52</v>
      </c>
      <c r="D54" s="94" t="s">
        <v>43</v>
      </c>
      <c r="E54" s="95"/>
      <c r="F54" s="95"/>
      <c r="G54" s="95"/>
    </row>
    <row r="55" spans="1:7" ht="25.5" x14ac:dyDescent="0.25">
      <c r="A55" s="10"/>
      <c r="B55" s="25">
        <v>65</v>
      </c>
      <c r="C55" s="11"/>
      <c r="D55" s="9" t="s">
        <v>48</v>
      </c>
      <c r="E55" s="37">
        <f>E59</f>
        <v>0</v>
      </c>
      <c r="F55" s="37">
        <v>19000</v>
      </c>
      <c r="G55" s="37">
        <f>G59</f>
        <v>26645</v>
      </c>
    </row>
    <row r="56" spans="1:7" x14ac:dyDescent="0.25">
      <c r="A56" s="10"/>
      <c r="B56" s="10">
        <v>6526</v>
      </c>
      <c r="C56" s="11"/>
      <c r="D56" s="14" t="s">
        <v>51</v>
      </c>
      <c r="E56" s="7"/>
      <c r="F56" s="7"/>
      <c r="G56" s="7"/>
    </row>
    <row r="57" spans="1:7" x14ac:dyDescent="0.25">
      <c r="A57" s="10"/>
      <c r="B57" s="10"/>
      <c r="C57" s="78">
        <v>11</v>
      </c>
      <c r="D57" s="77" t="s">
        <v>13</v>
      </c>
      <c r="E57" s="100"/>
      <c r="F57" s="100"/>
      <c r="G57" s="100"/>
    </row>
    <row r="58" spans="1:7" s="40" customFormat="1" x14ac:dyDescent="0.25">
      <c r="A58" s="14"/>
      <c r="B58" s="14"/>
      <c r="C58" s="80">
        <v>31</v>
      </c>
      <c r="D58" s="80" t="s">
        <v>138</v>
      </c>
      <c r="E58" s="104"/>
      <c r="F58" s="104"/>
      <c r="G58" s="104"/>
    </row>
    <row r="59" spans="1:7" x14ac:dyDescent="0.25">
      <c r="A59" s="10"/>
      <c r="B59" s="10"/>
      <c r="C59" s="84">
        <v>43</v>
      </c>
      <c r="D59" s="83" t="s">
        <v>63</v>
      </c>
      <c r="E59" s="102"/>
      <c r="F59" s="102">
        <v>19000</v>
      </c>
      <c r="G59" s="102">
        <v>26645</v>
      </c>
    </row>
    <row r="60" spans="1:7" x14ac:dyDescent="0.25">
      <c r="A60" s="10"/>
      <c r="B60" s="10"/>
      <c r="C60" s="87">
        <v>44</v>
      </c>
      <c r="D60" s="86" t="s">
        <v>54</v>
      </c>
      <c r="E60" s="97"/>
      <c r="F60" s="97"/>
      <c r="G60" s="97"/>
    </row>
    <row r="61" spans="1:7" x14ac:dyDescent="0.25">
      <c r="A61" s="9"/>
      <c r="B61" s="14"/>
      <c r="C61" s="89">
        <v>51</v>
      </c>
      <c r="D61" s="89" t="s">
        <v>91</v>
      </c>
      <c r="E61" s="98"/>
      <c r="F61" s="99"/>
      <c r="G61" s="99"/>
    </row>
    <row r="62" spans="1:7" x14ac:dyDescent="0.25">
      <c r="A62" s="10"/>
      <c r="B62" s="10"/>
      <c r="C62" s="92">
        <v>52</v>
      </c>
      <c r="D62" s="94" t="s">
        <v>43</v>
      </c>
      <c r="E62" s="95"/>
      <c r="F62" s="95"/>
      <c r="G62" s="95"/>
    </row>
    <row r="63" spans="1:7" x14ac:dyDescent="0.25">
      <c r="A63" s="10"/>
      <c r="B63" s="25">
        <v>66</v>
      </c>
      <c r="C63" s="11"/>
      <c r="D63" s="9" t="s">
        <v>52</v>
      </c>
      <c r="E63" s="37"/>
      <c r="F63" s="37">
        <v>8468</v>
      </c>
      <c r="G63" s="37">
        <v>8468</v>
      </c>
    </row>
    <row r="64" spans="1:7" x14ac:dyDescent="0.25">
      <c r="A64" s="10"/>
      <c r="B64" s="10">
        <v>6615</v>
      </c>
      <c r="C64" s="11"/>
      <c r="D64" s="14" t="s">
        <v>53</v>
      </c>
      <c r="E64" s="37">
        <f>E66+E67</f>
        <v>0</v>
      </c>
      <c r="F64" s="7"/>
      <c r="G64" s="7"/>
    </row>
    <row r="65" spans="1:13" x14ac:dyDescent="0.25">
      <c r="A65" s="10"/>
      <c r="B65" s="10"/>
      <c r="C65" s="78">
        <v>11</v>
      </c>
      <c r="D65" s="77" t="s">
        <v>13</v>
      </c>
      <c r="E65" s="100"/>
      <c r="F65" s="100"/>
      <c r="G65" s="100"/>
    </row>
    <row r="66" spans="1:13" x14ac:dyDescent="0.25">
      <c r="A66" s="10"/>
      <c r="B66" s="10"/>
      <c r="C66" s="81">
        <v>31</v>
      </c>
      <c r="D66" s="80" t="s">
        <v>38</v>
      </c>
      <c r="E66" s="104"/>
      <c r="F66" s="104">
        <v>8468</v>
      </c>
      <c r="G66" s="104">
        <v>8468</v>
      </c>
    </row>
    <row r="67" spans="1:13" x14ac:dyDescent="0.25">
      <c r="A67" s="10"/>
      <c r="B67" s="10"/>
      <c r="C67" s="84">
        <v>43</v>
      </c>
      <c r="D67" s="83" t="s">
        <v>63</v>
      </c>
      <c r="E67" s="102"/>
      <c r="F67" s="102"/>
      <c r="G67" s="102"/>
    </row>
    <row r="68" spans="1:13" x14ac:dyDescent="0.25">
      <c r="A68" s="10"/>
      <c r="B68" s="10"/>
      <c r="C68" s="87">
        <v>44</v>
      </c>
      <c r="D68" s="86" t="s">
        <v>54</v>
      </c>
      <c r="E68" s="97"/>
      <c r="F68" s="97"/>
      <c r="G68" s="97"/>
    </row>
    <row r="69" spans="1:13" x14ac:dyDescent="0.25">
      <c r="A69" s="9"/>
      <c r="B69" s="14"/>
      <c r="C69" s="89">
        <v>51</v>
      </c>
      <c r="D69" s="89" t="s">
        <v>91</v>
      </c>
      <c r="E69" s="98"/>
      <c r="F69" s="99"/>
      <c r="G69" s="99"/>
    </row>
    <row r="70" spans="1:13" x14ac:dyDescent="0.25">
      <c r="A70" s="10"/>
      <c r="B70" s="10"/>
      <c r="C70" s="92">
        <v>52</v>
      </c>
      <c r="D70" s="94" t="s">
        <v>43</v>
      </c>
      <c r="E70" s="95"/>
      <c r="F70" s="95"/>
      <c r="G70" s="95"/>
    </row>
    <row r="71" spans="1:13" ht="51" x14ac:dyDescent="0.25">
      <c r="A71" s="10"/>
      <c r="B71" s="25">
        <v>67</v>
      </c>
      <c r="C71" s="11"/>
      <c r="D71" s="9" t="s">
        <v>42</v>
      </c>
      <c r="E71" s="37">
        <f>E76+E73</f>
        <v>74391</v>
      </c>
      <c r="F71" s="37">
        <v>86944</v>
      </c>
      <c r="G71" s="37">
        <f>G73+G76</f>
        <v>109751</v>
      </c>
    </row>
    <row r="72" spans="1:13" ht="25.5" x14ac:dyDescent="0.25">
      <c r="A72" s="10"/>
      <c r="B72" s="10">
        <v>67111</v>
      </c>
      <c r="C72" s="11"/>
      <c r="D72" s="14" t="s">
        <v>47</v>
      </c>
      <c r="E72" s="7"/>
      <c r="F72" s="7"/>
      <c r="G72" s="7"/>
    </row>
    <row r="73" spans="1:13" x14ac:dyDescent="0.25">
      <c r="A73" s="10"/>
      <c r="B73" s="10"/>
      <c r="C73" s="78">
        <v>11</v>
      </c>
      <c r="D73" s="77" t="s">
        <v>13</v>
      </c>
      <c r="E73" s="100">
        <v>1938</v>
      </c>
      <c r="F73" s="100">
        <v>6500</v>
      </c>
      <c r="G73" s="100">
        <v>7901</v>
      </c>
    </row>
    <row r="74" spans="1:13" x14ac:dyDescent="0.25">
      <c r="A74" s="10"/>
      <c r="B74" s="10"/>
      <c r="C74" s="81">
        <v>31</v>
      </c>
      <c r="D74" s="80" t="s">
        <v>38</v>
      </c>
      <c r="E74" s="104"/>
      <c r="F74" s="104"/>
      <c r="G74" s="104"/>
    </row>
    <row r="75" spans="1:13" x14ac:dyDescent="0.25">
      <c r="A75" s="10"/>
      <c r="B75" s="10"/>
      <c r="C75" s="84">
        <v>43</v>
      </c>
      <c r="D75" s="83" t="s">
        <v>63</v>
      </c>
      <c r="E75" s="102"/>
      <c r="F75" s="102"/>
      <c r="G75" s="102"/>
    </row>
    <row r="76" spans="1:13" x14ac:dyDescent="0.25">
      <c r="A76" s="10"/>
      <c r="B76" s="10"/>
      <c r="C76" s="87">
        <v>44</v>
      </c>
      <c r="D76" s="86" t="s">
        <v>54</v>
      </c>
      <c r="E76" s="97">
        <v>72453</v>
      </c>
      <c r="F76" s="101">
        <v>80444</v>
      </c>
      <c r="G76" s="101">
        <v>101850</v>
      </c>
    </row>
    <row r="77" spans="1:13" x14ac:dyDescent="0.25">
      <c r="A77" s="9"/>
      <c r="B77" s="14"/>
      <c r="C77" s="89">
        <v>51</v>
      </c>
      <c r="D77" s="89" t="s">
        <v>91</v>
      </c>
      <c r="E77" s="98"/>
      <c r="F77" s="99"/>
      <c r="G77" s="99"/>
    </row>
    <row r="78" spans="1:13" x14ac:dyDescent="0.25">
      <c r="A78" s="10"/>
      <c r="B78" s="10"/>
      <c r="C78" s="92">
        <v>52</v>
      </c>
      <c r="D78" s="94" t="s">
        <v>43</v>
      </c>
      <c r="E78" s="95"/>
      <c r="F78" s="95"/>
      <c r="G78" s="95"/>
    </row>
    <row r="79" spans="1:13" ht="35.25" customHeight="1" x14ac:dyDescent="0.25">
      <c r="A79" s="10"/>
      <c r="B79" s="25">
        <v>663</v>
      </c>
      <c r="C79" s="92"/>
      <c r="D79" s="94"/>
      <c r="E79" s="158">
        <f>E80</f>
        <v>5360</v>
      </c>
      <c r="F79" s="158">
        <v>5484</v>
      </c>
      <c r="G79" s="158">
        <v>7000</v>
      </c>
    </row>
    <row r="80" spans="1:13" ht="25.5" x14ac:dyDescent="0.25">
      <c r="A80" s="10"/>
      <c r="B80" s="10">
        <v>663</v>
      </c>
      <c r="C80" s="11"/>
      <c r="D80" s="43" t="s">
        <v>170</v>
      </c>
      <c r="E80" s="7">
        <f>SUM(E81:E83)</f>
        <v>5360</v>
      </c>
      <c r="F80" s="7"/>
      <c r="G80" s="7"/>
      <c r="M80" s="162"/>
    </row>
    <row r="81" spans="1:12" x14ac:dyDescent="0.25">
      <c r="A81" s="10"/>
      <c r="B81" s="10"/>
      <c r="C81" s="78">
        <v>11</v>
      </c>
      <c r="D81" s="77" t="s">
        <v>13</v>
      </c>
      <c r="E81" s="100"/>
      <c r="F81" s="100"/>
      <c r="G81" s="100"/>
    </row>
    <row r="82" spans="1:12" x14ac:dyDescent="0.25">
      <c r="A82" s="10"/>
      <c r="B82" s="10"/>
      <c r="C82" s="81">
        <v>31</v>
      </c>
      <c r="D82" s="80" t="s">
        <v>38</v>
      </c>
      <c r="E82" s="104"/>
      <c r="F82" s="104"/>
      <c r="G82" s="104"/>
    </row>
    <row r="83" spans="1:12" s="157" customFormat="1" x14ac:dyDescent="0.25">
      <c r="A83" s="10"/>
      <c r="B83" s="10"/>
      <c r="C83" s="11">
        <v>61</v>
      </c>
      <c r="D83" s="16" t="s">
        <v>171</v>
      </c>
      <c r="E83" s="36">
        <v>5360</v>
      </c>
      <c r="F83" s="36">
        <v>5484</v>
      </c>
      <c r="G83" s="36">
        <v>7000</v>
      </c>
    </row>
    <row r="85" spans="1:12" ht="25.5" x14ac:dyDescent="0.25">
      <c r="A85" s="12"/>
      <c r="B85" s="13"/>
      <c r="C85" s="23"/>
      <c r="D85" s="23" t="s">
        <v>149</v>
      </c>
      <c r="E85" s="64">
        <f>E86</f>
        <v>0</v>
      </c>
      <c r="F85" s="64">
        <f t="shared" ref="F85" si="3">F86</f>
        <v>0</v>
      </c>
      <c r="G85" s="64"/>
    </row>
    <row r="86" spans="1:12" ht="38.25" x14ac:dyDescent="0.25">
      <c r="A86" s="14"/>
      <c r="B86" s="14">
        <v>72</v>
      </c>
      <c r="C86" s="24"/>
      <c r="D86" s="24" t="s">
        <v>150</v>
      </c>
      <c r="E86" s="8"/>
      <c r="F86" s="8"/>
      <c r="G86" s="8"/>
    </row>
    <row r="87" spans="1:12" ht="15.75" x14ac:dyDescent="0.25">
      <c r="A87" s="221" t="s">
        <v>14</v>
      </c>
      <c r="B87" s="242"/>
      <c r="C87" s="242"/>
      <c r="D87" s="242"/>
      <c r="E87" s="242"/>
      <c r="F87" s="242"/>
      <c r="G87" s="242"/>
    </row>
    <row r="88" spans="1:12" ht="18" x14ac:dyDescent="0.25">
      <c r="A88" s="22"/>
      <c r="B88" s="22"/>
      <c r="C88" s="22"/>
      <c r="D88" s="22"/>
      <c r="E88" s="22"/>
      <c r="F88" s="22"/>
      <c r="G88" s="22"/>
    </row>
    <row r="89" spans="1:12" x14ac:dyDescent="0.25">
      <c r="A89" s="18" t="s">
        <v>9</v>
      </c>
      <c r="B89" s="17" t="s">
        <v>10</v>
      </c>
      <c r="C89" s="17" t="s">
        <v>11</v>
      </c>
      <c r="D89" s="17" t="s">
        <v>15</v>
      </c>
      <c r="E89" s="17" t="s">
        <v>194</v>
      </c>
      <c r="F89" s="18" t="s">
        <v>165</v>
      </c>
      <c r="G89" s="18" t="s">
        <v>195</v>
      </c>
    </row>
    <row r="90" spans="1:12" x14ac:dyDescent="0.25">
      <c r="A90" s="18"/>
      <c r="B90" s="177"/>
      <c r="C90" s="177"/>
      <c r="D90" s="177" t="s">
        <v>202</v>
      </c>
      <c r="E90" s="191">
        <v>1353097</v>
      </c>
      <c r="F90" s="191">
        <v>1445752</v>
      </c>
      <c r="G90" s="191">
        <v>2159503</v>
      </c>
    </row>
    <row r="91" spans="1:12" s="42" customFormat="1" ht="15.75" customHeight="1" x14ac:dyDescent="0.25">
      <c r="A91" s="9">
        <v>3</v>
      </c>
      <c r="B91" s="9"/>
      <c r="C91" s="9"/>
      <c r="D91" s="9" t="s">
        <v>16</v>
      </c>
      <c r="E91" s="37">
        <v>1353097</v>
      </c>
      <c r="F91" s="37">
        <v>1445752</v>
      </c>
      <c r="G91" s="37">
        <v>2124287</v>
      </c>
      <c r="J91" s="161"/>
    </row>
    <row r="92" spans="1:12" ht="15.75" customHeight="1" x14ac:dyDescent="0.25">
      <c r="A92" s="9"/>
      <c r="B92" s="9">
        <v>31</v>
      </c>
      <c r="C92" s="9"/>
      <c r="D92" s="9" t="s">
        <v>17</v>
      </c>
      <c r="E92" s="37">
        <f>E94+E98+E99+E106+E108+E112+E113</f>
        <v>1260978</v>
      </c>
      <c r="F92" s="37">
        <v>1271192</v>
      </c>
      <c r="G92" s="37">
        <f>G93+G100+G107</f>
        <v>1797989</v>
      </c>
      <c r="K92" s="162"/>
    </row>
    <row r="93" spans="1:12" ht="15.75" customHeight="1" x14ac:dyDescent="0.25">
      <c r="A93" s="9"/>
      <c r="B93" s="14">
        <v>3111</v>
      </c>
      <c r="C93" s="14"/>
      <c r="D93" s="14" t="s">
        <v>55</v>
      </c>
      <c r="E93" s="37"/>
      <c r="F93" s="37">
        <f>F99+F95+F94</f>
        <v>1063273.3599999999</v>
      </c>
      <c r="G93" s="37">
        <f>G94+G98+G99</f>
        <v>1466980</v>
      </c>
      <c r="L93" s="162"/>
    </row>
    <row r="94" spans="1:12" x14ac:dyDescent="0.25">
      <c r="A94" s="10"/>
      <c r="B94" s="10"/>
      <c r="C94" s="78">
        <v>11</v>
      </c>
      <c r="D94" s="79" t="s">
        <v>13</v>
      </c>
      <c r="E94" s="100">
        <v>1664</v>
      </c>
      <c r="F94" s="106">
        <v>5085.43</v>
      </c>
      <c r="G94" s="199">
        <v>7130</v>
      </c>
    </row>
    <row r="95" spans="1:12" x14ac:dyDescent="0.25">
      <c r="A95" s="10"/>
      <c r="B95" s="10"/>
      <c r="C95" s="81">
        <v>31</v>
      </c>
      <c r="D95" s="80" t="s">
        <v>38</v>
      </c>
      <c r="E95" s="104">
        <v>0</v>
      </c>
      <c r="F95" s="104">
        <v>29524.93</v>
      </c>
      <c r="G95" s="199">
        <v>0</v>
      </c>
    </row>
    <row r="96" spans="1:12" x14ac:dyDescent="0.25">
      <c r="A96" s="10"/>
      <c r="B96" s="10"/>
      <c r="C96" s="84">
        <v>43</v>
      </c>
      <c r="D96" s="83" t="s">
        <v>63</v>
      </c>
      <c r="E96" s="102">
        <v>0</v>
      </c>
      <c r="F96" s="102">
        <v>0</v>
      </c>
      <c r="G96" s="199">
        <v>0</v>
      </c>
    </row>
    <row r="97" spans="1:10" x14ac:dyDescent="0.25">
      <c r="A97" s="10"/>
      <c r="B97" s="10"/>
      <c r="C97" s="87">
        <v>44</v>
      </c>
      <c r="D97" s="86" t="s">
        <v>54</v>
      </c>
      <c r="E97" s="97">
        <v>0</v>
      </c>
      <c r="F97" s="97">
        <v>0</v>
      </c>
      <c r="G97" s="199">
        <v>0</v>
      </c>
    </row>
    <row r="98" spans="1:10" x14ac:dyDescent="0.25">
      <c r="A98" s="9"/>
      <c r="B98" s="14"/>
      <c r="C98" s="89">
        <v>51</v>
      </c>
      <c r="D98" s="89" t="s">
        <v>91</v>
      </c>
      <c r="E98" s="98">
        <v>14981</v>
      </c>
      <c r="F98" s="99"/>
      <c r="G98" s="199">
        <v>26756</v>
      </c>
    </row>
    <row r="99" spans="1:10" x14ac:dyDescent="0.25">
      <c r="A99" s="10"/>
      <c r="B99" s="10"/>
      <c r="C99" s="92">
        <v>52</v>
      </c>
      <c r="D99" s="93" t="s">
        <v>43</v>
      </c>
      <c r="E99" s="95">
        <v>1044288</v>
      </c>
      <c r="F99" s="96">
        <v>1028663</v>
      </c>
      <c r="G99" s="96">
        <v>1433094</v>
      </c>
    </row>
    <row r="100" spans="1:10" x14ac:dyDescent="0.25">
      <c r="A100" s="10"/>
      <c r="B100" s="10">
        <v>3121</v>
      </c>
      <c r="C100" s="11"/>
      <c r="D100" s="43" t="s">
        <v>56</v>
      </c>
      <c r="E100" s="64"/>
      <c r="F100" s="64">
        <f>F106</f>
        <v>36411.24</v>
      </c>
      <c r="G100" s="64">
        <f>G106</f>
        <v>42709</v>
      </c>
    </row>
    <row r="101" spans="1:10" x14ac:dyDescent="0.25">
      <c r="A101" s="10"/>
      <c r="B101" s="10"/>
      <c r="C101" s="78">
        <v>11</v>
      </c>
      <c r="D101" s="79" t="s">
        <v>13</v>
      </c>
      <c r="E101" s="100">
        <v>0</v>
      </c>
      <c r="F101" s="106">
        <v>0</v>
      </c>
      <c r="G101" s="106">
        <v>0</v>
      </c>
    </row>
    <row r="102" spans="1:10" x14ac:dyDescent="0.25">
      <c r="A102" s="10"/>
      <c r="B102" s="10"/>
      <c r="C102" s="81">
        <v>31</v>
      </c>
      <c r="D102" s="80" t="s">
        <v>38</v>
      </c>
      <c r="E102" s="104">
        <v>0</v>
      </c>
      <c r="F102" s="104">
        <v>0</v>
      </c>
      <c r="G102" s="104">
        <v>0</v>
      </c>
    </row>
    <row r="103" spans="1:10" x14ac:dyDescent="0.25">
      <c r="A103" s="10"/>
      <c r="B103" s="10"/>
      <c r="C103" s="84">
        <v>43</v>
      </c>
      <c r="D103" s="83" t="s">
        <v>63</v>
      </c>
      <c r="E103" s="102">
        <v>0</v>
      </c>
      <c r="F103" s="102">
        <v>0</v>
      </c>
      <c r="G103" s="102">
        <v>0</v>
      </c>
    </row>
    <row r="104" spans="1:10" x14ac:dyDescent="0.25">
      <c r="A104" s="10"/>
      <c r="B104" s="10"/>
      <c r="C104" s="87">
        <v>44</v>
      </c>
      <c r="D104" s="86" t="s">
        <v>54</v>
      </c>
      <c r="E104" s="97">
        <v>0</v>
      </c>
      <c r="F104" s="97">
        <v>0</v>
      </c>
      <c r="G104" s="97">
        <v>0</v>
      </c>
    </row>
    <row r="105" spans="1:10" x14ac:dyDescent="0.25">
      <c r="A105" s="9"/>
      <c r="B105" s="14"/>
      <c r="C105" s="89">
        <v>51</v>
      </c>
      <c r="D105" s="89" t="s">
        <v>91</v>
      </c>
      <c r="E105" s="98">
        <v>0</v>
      </c>
      <c r="F105" s="99">
        <v>0</v>
      </c>
      <c r="G105" s="99">
        <v>0</v>
      </c>
    </row>
    <row r="106" spans="1:10" x14ac:dyDescent="0.25">
      <c r="A106" s="10"/>
      <c r="B106" s="10"/>
      <c r="C106" s="92">
        <v>52</v>
      </c>
      <c r="D106" s="93" t="s">
        <v>43</v>
      </c>
      <c r="E106" s="95">
        <v>14300</v>
      </c>
      <c r="F106" s="96">
        <v>36411.24</v>
      </c>
      <c r="G106" s="96">
        <v>42709</v>
      </c>
    </row>
    <row r="107" spans="1:10" s="40" customFormat="1" ht="25.5" x14ac:dyDescent="0.25">
      <c r="A107" s="10"/>
      <c r="B107" s="10">
        <v>3132</v>
      </c>
      <c r="C107" s="10"/>
      <c r="D107" s="43" t="s">
        <v>57</v>
      </c>
      <c r="E107" s="37"/>
      <c r="F107" s="37">
        <f>F108+F112+F113</f>
        <v>170959.49</v>
      </c>
      <c r="G107" s="37">
        <f>G113+G112+G108</f>
        <v>288300</v>
      </c>
    </row>
    <row r="108" spans="1:10" x14ac:dyDescent="0.25">
      <c r="A108" s="10"/>
      <c r="B108" s="10"/>
      <c r="C108" s="78">
        <v>11</v>
      </c>
      <c r="D108" s="79" t="s">
        <v>13</v>
      </c>
      <c r="E108" s="100">
        <v>274</v>
      </c>
      <c r="F108" s="106">
        <v>287.68</v>
      </c>
      <c r="G108" s="106">
        <v>771</v>
      </c>
      <c r="J108" s="162"/>
    </row>
    <row r="109" spans="1:10" x14ac:dyDescent="0.25">
      <c r="A109" s="10"/>
      <c r="B109" s="10"/>
      <c r="C109" s="81">
        <v>31</v>
      </c>
      <c r="D109" s="82" t="s">
        <v>38</v>
      </c>
      <c r="E109" s="104">
        <v>0</v>
      </c>
      <c r="F109" s="105">
        <v>0</v>
      </c>
      <c r="G109" s="105">
        <v>0</v>
      </c>
    </row>
    <row r="110" spans="1:10" x14ac:dyDescent="0.25">
      <c r="A110" s="10"/>
      <c r="B110" s="10"/>
      <c r="C110" s="84">
        <v>43</v>
      </c>
      <c r="D110" s="83" t="s">
        <v>63</v>
      </c>
      <c r="E110" s="102">
        <v>0</v>
      </c>
      <c r="F110" s="102">
        <v>0</v>
      </c>
      <c r="G110" s="102">
        <v>0</v>
      </c>
      <c r="J110" s="162"/>
    </row>
    <row r="111" spans="1:10" x14ac:dyDescent="0.25">
      <c r="A111" s="10"/>
      <c r="B111" s="10"/>
      <c r="C111" s="87">
        <v>44</v>
      </c>
      <c r="D111" s="86" t="s">
        <v>54</v>
      </c>
      <c r="E111" s="97">
        <v>0</v>
      </c>
      <c r="F111" s="97">
        <v>0</v>
      </c>
      <c r="G111" s="97">
        <v>0</v>
      </c>
    </row>
    <row r="112" spans="1:10" x14ac:dyDescent="0.25">
      <c r="A112" s="9"/>
      <c r="B112" s="14"/>
      <c r="C112" s="89">
        <v>51</v>
      </c>
      <c r="D112" s="89" t="s">
        <v>91</v>
      </c>
      <c r="E112" s="98">
        <v>2471</v>
      </c>
      <c r="F112" s="99">
        <v>5286</v>
      </c>
      <c r="G112" s="99">
        <v>5286</v>
      </c>
    </row>
    <row r="113" spans="1:11" x14ac:dyDescent="0.25">
      <c r="A113" s="10"/>
      <c r="B113" s="10"/>
      <c r="C113" s="92">
        <v>52</v>
      </c>
      <c r="D113" s="93" t="s">
        <v>43</v>
      </c>
      <c r="E113" s="95">
        <v>183000</v>
      </c>
      <c r="F113" s="96">
        <v>165385.81</v>
      </c>
      <c r="G113" s="96">
        <v>282243</v>
      </c>
    </row>
    <row r="114" spans="1:11" s="42" customFormat="1" x14ac:dyDescent="0.25">
      <c r="A114" s="25"/>
      <c r="B114" s="25">
        <v>32</v>
      </c>
      <c r="C114" s="41"/>
      <c r="D114" s="25" t="s">
        <v>34</v>
      </c>
      <c r="E114" s="37"/>
      <c r="F114" s="37">
        <f>F115+F122+F129+F143+F150+F158+F165+F172+F179+F186+F193+F200+F207+F214+F221+F228+F239+F256+F269</f>
        <v>166568.07999999999</v>
      </c>
      <c r="G114" s="37">
        <f>G115+G122+G129+G136+G143+G150+G158+G165+G172+G179+G186+G193+G200+G207+G214+G221+G228+G235+G242+G249+G256+G269+G279</f>
        <v>326298</v>
      </c>
      <c r="J114" s="161"/>
      <c r="K114" s="161"/>
    </row>
    <row r="115" spans="1:11" s="40" customFormat="1" x14ac:dyDescent="0.25">
      <c r="A115" s="10"/>
      <c r="B115" s="10">
        <v>3211</v>
      </c>
      <c r="C115" s="11"/>
      <c r="D115" s="43" t="s">
        <v>58</v>
      </c>
      <c r="E115" s="37">
        <v>0</v>
      </c>
      <c r="F115" s="37">
        <f>F119</f>
        <v>3470.72</v>
      </c>
      <c r="G115" s="37">
        <f>G119</f>
        <v>4500</v>
      </c>
    </row>
    <row r="116" spans="1:11" x14ac:dyDescent="0.25">
      <c r="A116" s="10"/>
      <c r="B116" s="10"/>
      <c r="C116" s="78">
        <v>11</v>
      </c>
      <c r="D116" s="79" t="s">
        <v>13</v>
      </c>
      <c r="E116" s="100">
        <v>0</v>
      </c>
      <c r="F116" s="106">
        <v>0</v>
      </c>
      <c r="G116" s="106">
        <v>0</v>
      </c>
    </row>
    <row r="117" spans="1:11" x14ac:dyDescent="0.25">
      <c r="A117" s="10"/>
      <c r="B117" s="10"/>
      <c r="C117" s="81">
        <v>31</v>
      </c>
      <c r="D117" s="82" t="s">
        <v>38</v>
      </c>
      <c r="E117" s="104">
        <v>0</v>
      </c>
      <c r="F117" s="105">
        <v>0</v>
      </c>
      <c r="G117" s="105">
        <v>0</v>
      </c>
    </row>
    <row r="118" spans="1:11" x14ac:dyDescent="0.25">
      <c r="A118" s="10"/>
      <c r="B118" s="10"/>
      <c r="C118" s="84">
        <v>43</v>
      </c>
      <c r="D118" s="83" t="s">
        <v>63</v>
      </c>
      <c r="E118" s="102">
        <v>0</v>
      </c>
      <c r="F118" s="102">
        <v>0</v>
      </c>
      <c r="G118" s="102">
        <v>0</v>
      </c>
    </row>
    <row r="119" spans="1:11" s="39" customFormat="1" x14ac:dyDescent="0.25">
      <c r="A119" s="11"/>
      <c r="B119" s="11"/>
      <c r="C119" s="87">
        <v>44</v>
      </c>
      <c r="D119" s="86" t="s">
        <v>54</v>
      </c>
      <c r="E119" s="97">
        <v>0</v>
      </c>
      <c r="F119" s="101">
        <v>3470.72</v>
      </c>
      <c r="G119" s="101">
        <v>4500</v>
      </c>
    </row>
    <row r="120" spans="1:11" x14ac:dyDescent="0.25">
      <c r="A120" s="9"/>
      <c r="B120" s="14"/>
      <c r="C120" s="89">
        <v>51</v>
      </c>
      <c r="D120" s="89" t="s">
        <v>91</v>
      </c>
      <c r="E120" s="98">
        <v>0</v>
      </c>
      <c r="F120" s="99">
        <v>29525</v>
      </c>
      <c r="G120" s="99">
        <v>0</v>
      </c>
    </row>
    <row r="121" spans="1:11" x14ac:dyDescent="0.25">
      <c r="A121" s="10"/>
      <c r="B121" s="10"/>
      <c r="C121" s="92">
        <v>52</v>
      </c>
      <c r="D121" s="93" t="s">
        <v>43</v>
      </c>
      <c r="E121" s="95">
        <v>0</v>
      </c>
      <c r="F121" s="96">
        <v>0</v>
      </c>
      <c r="G121" s="96">
        <v>0</v>
      </c>
    </row>
    <row r="122" spans="1:11" s="40" customFormat="1" ht="25.5" x14ac:dyDescent="0.25">
      <c r="A122" s="10"/>
      <c r="B122" s="10">
        <v>3212</v>
      </c>
      <c r="C122" s="10"/>
      <c r="D122" s="43" t="s">
        <v>166</v>
      </c>
      <c r="E122" s="7">
        <v>0</v>
      </c>
      <c r="F122" s="37">
        <f>F128</f>
        <v>48097.08</v>
      </c>
      <c r="G122" s="37">
        <f>G128</f>
        <v>43132</v>
      </c>
      <c r="K122" s="163"/>
    </row>
    <row r="123" spans="1:11" x14ac:dyDescent="0.25">
      <c r="A123" s="10"/>
      <c r="B123" s="10"/>
      <c r="C123" s="78">
        <v>11</v>
      </c>
      <c r="D123" s="79" t="s">
        <v>13</v>
      </c>
      <c r="E123" s="100">
        <v>0</v>
      </c>
      <c r="F123" s="106">
        <v>0</v>
      </c>
      <c r="G123" s="106">
        <v>0</v>
      </c>
    </row>
    <row r="124" spans="1:11" x14ac:dyDescent="0.25">
      <c r="A124" s="10"/>
      <c r="B124" s="10"/>
      <c r="C124" s="81">
        <v>31</v>
      </c>
      <c r="D124" s="82" t="s">
        <v>38</v>
      </c>
      <c r="E124" s="104">
        <v>0</v>
      </c>
      <c r="F124" s="105">
        <v>0</v>
      </c>
      <c r="G124" s="105">
        <v>0</v>
      </c>
    </row>
    <row r="125" spans="1:11" x14ac:dyDescent="0.25">
      <c r="A125" s="10"/>
      <c r="B125" s="10"/>
      <c r="C125" s="84">
        <v>43</v>
      </c>
      <c r="D125" s="83" t="s">
        <v>63</v>
      </c>
      <c r="E125" s="102">
        <v>0</v>
      </c>
      <c r="F125" s="102">
        <v>0</v>
      </c>
      <c r="G125" s="102">
        <v>0</v>
      </c>
    </row>
    <row r="126" spans="1:11" s="39" customFormat="1" x14ac:dyDescent="0.25">
      <c r="A126" s="11"/>
      <c r="B126" s="11"/>
      <c r="C126" s="87">
        <v>44</v>
      </c>
      <c r="D126" s="86" t="s">
        <v>54</v>
      </c>
      <c r="E126" s="97">
        <v>0</v>
      </c>
      <c r="F126" s="101">
        <v>0</v>
      </c>
      <c r="G126" s="101">
        <v>0</v>
      </c>
    </row>
    <row r="127" spans="1:11" x14ac:dyDescent="0.25">
      <c r="A127" s="9"/>
      <c r="B127" s="14"/>
      <c r="C127" s="89">
        <v>51</v>
      </c>
      <c r="D127" s="89" t="s">
        <v>91</v>
      </c>
      <c r="E127" s="98">
        <v>0</v>
      </c>
      <c r="F127" s="99">
        <v>0</v>
      </c>
      <c r="G127" s="99">
        <v>0</v>
      </c>
    </row>
    <row r="128" spans="1:11" s="39" customFormat="1" x14ac:dyDescent="0.25">
      <c r="A128" s="11"/>
      <c r="B128" s="11"/>
      <c r="C128" s="92">
        <v>52</v>
      </c>
      <c r="D128" s="93" t="s">
        <v>43</v>
      </c>
      <c r="E128" s="95">
        <v>0</v>
      </c>
      <c r="F128" s="96">
        <v>48097.08</v>
      </c>
      <c r="G128" s="96">
        <v>43132</v>
      </c>
    </row>
    <row r="129" spans="1:7" s="40" customFormat="1" ht="25.5" x14ac:dyDescent="0.25">
      <c r="A129" s="10"/>
      <c r="B129" s="10">
        <v>3213</v>
      </c>
      <c r="C129" s="10"/>
      <c r="D129" s="43" t="s">
        <v>59</v>
      </c>
      <c r="E129" s="37">
        <v>1100</v>
      </c>
      <c r="F129" s="37">
        <f>F133</f>
        <v>677.44</v>
      </c>
      <c r="G129" s="37">
        <f>G133</f>
        <v>1600</v>
      </c>
    </row>
    <row r="130" spans="1:7" x14ac:dyDescent="0.25">
      <c r="A130" s="10"/>
      <c r="B130" s="10"/>
      <c r="C130" s="78">
        <v>11</v>
      </c>
      <c r="D130" s="79" t="s">
        <v>13</v>
      </c>
      <c r="E130" s="100">
        <v>0</v>
      </c>
      <c r="F130" s="106">
        <v>0</v>
      </c>
      <c r="G130" s="106">
        <v>0</v>
      </c>
    </row>
    <row r="131" spans="1:7" x14ac:dyDescent="0.25">
      <c r="A131" s="10"/>
      <c r="B131" s="10"/>
      <c r="C131" s="81">
        <v>31</v>
      </c>
      <c r="D131" s="82" t="s">
        <v>38</v>
      </c>
      <c r="E131" s="104">
        <v>0</v>
      </c>
      <c r="F131" s="105">
        <v>0</v>
      </c>
      <c r="G131" s="105">
        <v>0</v>
      </c>
    </row>
    <row r="132" spans="1:7" x14ac:dyDescent="0.25">
      <c r="A132" s="10"/>
      <c r="B132" s="10"/>
      <c r="C132" s="84">
        <v>43</v>
      </c>
      <c r="D132" s="83" t="s">
        <v>63</v>
      </c>
      <c r="E132" s="102">
        <v>0</v>
      </c>
      <c r="F132" s="102">
        <v>0</v>
      </c>
      <c r="G132" s="102">
        <v>0</v>
      </c>
    </row>
    <row r="133" spans="1:7" s="39" customFormat="1" x14ac:dyDescent="0.25">
      <c r="A133" s="11"/>
      <c r="B133" s="11"/>
      <c r="C133" s="87">
        <v>44</v>
      </c>
      <c r="D133" s="86" t="s">
        <v>54</v>
      </c>
      <c r="E133" s="97">
        <v>1100</v>
      </c>
      <c r="F133" s="101">
        <v>677.44</v>
      </c>
      <c r="G133" s="101">
        <v>1600</v>
      </c>
    </row>
    <row r="134" spans="1:7" x14ac:dyDescent="0.25">
      <c r="A134" s="9"/>
      <c r="B134" s="14"/>
      <c r="C134" s="89">
        <v>51</v>
      </c>
      <c r="D134" s="89" t="s">
        <v>91</v>
      </c>
      <c r="E134" s="98">
        <v>0</v>
      </c>
      <c r="F134" s="99">
        <v>0</v>
      </c>
      <c r="G134" s="99">
        <v>0</v>
      </c>
    </row>
    <row r="135" spans="1:7" s="39" customFormat="1" x14ac:dyDescent="0.25">
      <c r="A135" s="11"/>
      <c r="B135" s="11"/>
      <c r="C135" s="92">
        <v>52</v>
      </c>
      <c r="D135" s="93" t="s">
        <v>43</v>
      </c>
      <c r="E135" s="95">
        <v>0</v>
      </c>
      <c r="F135" s="96">
        <v>0</v>
      </c>
      <c r="G135" s="96">
        <v>0</v>
      </c>
    </row>
    <row r="136" spans="1:7" s="40" customFormat="1" ht="25.5" x14ac:dyDescent="0.25">
      <c r="A136" s="10"/>
      <c r="B136" s="10">
        <v>3214</v>
      </c>
      <c r="C136" s="10"/>
      <c r="D136" s="43" t="s">
        <v>60</v>
      </c>
      <c r="E136" s="37">
        <v>0</v>
      </c>
      <c r="F136" s="7">
        <v>0</v>
      </c>
      <c r="G136" s="37">
        <f>G140</f>
        <v>150</v>
      </c>
    </row>
    <row r="137" spans="1:7" x14ac:dyDescent="0.25">
      <c r="A137" s="10"/>
      <c r="B137" s="10"/>
      <c r="C137" s="78">
        <v>11</v>
      </c>
      <c r="D137" s="79" t="s">
        <v>13</v>
      </c>
      <c r="E137" s="100">
        <v>0</v>
      </c>
      <c r="F137" s="106">
        <v>0</v>
      </c>
      <c r="G137" s="106">
        <v>0</v>
      </c>
    </row>
    <row r="138" spans="1:7" x14ac:dyDescent="0.25">
      <c r="A138" s="10"/>
      <c r="B138" s="10"/>
      <c r="C138" s="81">
        <v>31</v>
      </c>
      <c r="D138" s="82" t="s">
        <v>38</v>
      </c>
      <c r="E138" s="104">
        <v>0</v>
      </c>
      <c r="F138" s="105">
        <v>0</v>
      </c>
      <c r="G138" s="105">
        <v>0</v>
      </c>
    </row>
    <row r="139" spans="1:7" x14ac:dyDescent="0.25">
      <c r="A139" s="10"/>
      <c r="B139" s="10"/>
      <c r="C139" s="84">
        <v>43</v>
      </c>
      <c r="D139" s="83" t="s">
        <v>63</v>
      </c>
      <c r="E139" s="102">
        <v>0</v>
      </c>
      <c r="F139" s="102">
        <v>0</v>
      </c>
      <c r="G139" s="102">
        <v>0</v>
      </c>
    </row>
    <row r="140" spans="1:7" s="39" customFormat="1" x14ac:dyDescent="0.25">
      <c r="A140" s="11"/>
      <c r="B140" s="11"/>
      <c r="C140" s="87">
        <v>44</v>
      </c>
      <c r="D140" s="86" t="s">
        <v>54</v>
      </c>
      <c r="E140" s="97">
        <v>0</v>
      </c>
      <c r="F140" s="101">
        <v>0</v>
      </c>
      <c r="G140" s="101">
        <v>150</v>
      </c>
    </row>
    <row r="141" spans="1:7" x14ac:dyDescent="0.25">
      <c r="A141" s="9"/>
      <c r="B141" s="14"/>
      <c r="C141" s="89">
        <v>51</v>
      </c>
      <c r="D141" s="89" t="s">
        <v>91</v>
      </c>
      <c r="E141" s="98">
        <v>0</v>
      </c>
      <c r="F141" s="99">
        <v>0</v>
      </c>
      <c r="G141" s="99">
        <v>0</v>
      </c>
    </row>
    <row r="142" spans="1:7" s="39" customFormat="1" x14ac:dyDescent="0.25">
      <c r="A142" s="11"/>
      <c r="B142" s="11"/>
      <c r="C142" s="92">
        <v>52</v>
      </c>
      <c r="D142" s="93" t="s">
        <v>43</v>
      </c>
      <c r="E142" s="95">
        <v>0</v>
      </c>
      <c r="F142" s="96">
        <v>0</v>
      </c>
      <c r="G142" s="96"/>
    </row>
    <row r="143" spans="1:7" s="40" customFormat="1" ht="25.5" x14ac:dyDescent="0.25">
      <c r="A143" s="10"/>
      <c r="B143" s="10">
        <v>3221</v>
      </c>
      <c r="C143" s="10"/>
      <c r="D143" s="43" t="s">
        <v>61</v>
      </c>
      <c r="E143" s="37"/>
      <c r="F143" s="37">
        <f>F145</f>
        <v>6774</v>
      </c>
      <c r="G143" s="37">
        <f>G145+G147</f>
        <v>14574</v>
      </c>
    </row>
    <row r="144" spans="1:7" x14ac:dyDescent="0.25">
      <c r="A144" s="10"/>
      <c r="B144" s="10"/>
      <c r="C144" s="78">
        <v>11</v>
      </c>
      <c r="D144" s="79" t="s">
        <v>13</v>
      </c>
      <c r="E144" s="100">
        <v>0</v>
      </c>
      <c r="F144" s="106"/>
      <c r="G144" s="106"/>
    </row>
    <row r="145" spans="1:7" x14ac:dyDescent="0.25">
      <c r="A145" s="10"/>
      <c r="B145" s="10"/>
      <c r="C145" s="81">
        <v>31</v>
      </c>
      <c r="D145" s="82" t="s">
        <v>38</v>
      </c>
      <c r="E145" s="104">
        <v>0</v>
      </c>
      <c r="F145" s="105">
        <v>6774</v>
      </c>
      <c r="G145" s="105">
        <v>6774</v>
      </c>
    </row>
    <row r="146" spans="1:7" x14ac:dyDescent="0.25">
      <c r="A146" s="10"/>
      <c r="B146" s="10"/>
      <c r="C146" s="84">
        <v>43</v>
      </c>
      <c r="D146" s="83" t="s">
        <v>63</v>
      </c>
      <c r="E146" s="102">
        <v>0</v>
      </c>
      <c r="F146" s="102"/>
      <c r="G146" s="102"/>
    </row>
    <row r="147" spans="1:7" x14ac:dyDescent="0.25">
      <c r="A147" s="10"/>
      <c r="B147" s="10"/>
      <c r="C147" s="87">
        <v>44</v>
      </c>
      <c r="D147" s="86" t="s">
        <v>54</v>
      </c>
      <c r="E147" s="97">
        <v>0</v>
      </c>
      <c r="F147" s="101"/>
      <c r="G147" s="101">
        <v>7800</v>
      </c>
    </row>
    <row r="148" spans="1:7" x14ac:dyDescent="0.25">
      <c r="A148" s="9"/>
      <c r="B148" s="14"/>
      <c r="C148" s="89">
        <v>51</v>
      </c>
      <c r="D148" s="89" t="s">
        <v>91</v>
      </c>
      <c r="E148" s="98">
        <v>0</v>
      </c>
      <c r="F148" s="99"/>
      <c r="G148" s="99"/>
    </row>
    <row r="149" spans="1:7" s="39" customFormat="1" x14ac:dyDescent="0.25">
      <c r="A149" s="11"/>
      <c r="B149" s="11"/>
      <c r="C149" s="92">
        <v>52</v>
      </c>
      <c r="D149" s="93" t="s">
        <v>43</v>
      </c>
      <c r="E149" s="95">
        <v>0</v>
      </c>
      <c r="F149" s="96"/>
      <c r="G149" s="96"/>
    </row>
    <row r="150" spans="1:7" s="40" customFormat="1" x14ac:dyDescent="0.25">
      <c r="A150" s="10"/>
      <c r="B150" s="10">
        <v>3222</v>
      </c>
      <c r="C150" s="10"/>
      <c r="D150" s="43" t="s">
        <v>62</v>
      </c>
      <c r="E150" s="37">
        <v>0</v>
      </c>
      <c r="F150" s="37">
        <f>F153+F154+F155</f>
        <v>29487</v>
      </c>
      <c r="G150" s="37">
        <f>G155+G156</f>
        <v>76336</v>
      </c>
    </row>
    <row r="151" spans="1:7" x14ac:dyDescent="0.25">
      <c r="A151" s="10"/>
      <c r="B151" s="10"/>
      <c r="C151" s="78">
        <v>11</v>
      </c>
      <c r="D151" s="79" t="s">
        <v>13</v>
      </c>
      <c r="E151" s="100">
        <v>0</v>
      </c>
      <c r="F151" s="106">
        <v>0</v>
      </c>
      <c r="G151" s="106">
        <v>0</v>
      </c>
    </row>
    <row r="152" spans="1:7" x14ac:dyDescent="0.25">
      <c r="A152" s="10"/>
      <c r="B152" s="10"/>
      <c r="C152" s="81">
        <v>31</v>
      </c>
      <c r="D152" s="82" t="s">
        <v>38</v>
      </c>
      <c r="E152" s="104">
        <v>0</v>
      </c>
      <c r="F152" s="105">
        <v>0</v>
      </c>
      <c r="G152" s="105">
        <v>0</v>
      </c>
    </row>
    <row r="153" spans="1:7" x14ac:dyDescent="0.25">
      <c r="A153" s="10"/>
      <c r="B153" s="10"/>
      <c r="C153" s="84">
        <v>43</v>
      </c>
      <c r="D153" s="85" t="s">
        <v>63</v>
      </c>
      <c r="E153" s="102">
        <v>0</v>
      </c>
      <c r="F153" s="103">
        <v>15500</v>
      </c>
      <c r="G153" s="103">
        <v>0</v>
      </c>
    </row>
    <row r="154" spans="1:7" x14ac:dyDescent="0.25">
      <c r="A154" s="10"/>
      <c r="B154" s="10"/>
      <c r="C154" s="87">
        <v>44</v>
      </c>
      <c r="D154" s="86" t="s">
        <v>54</v>
      </c>
      <c r="E154" s="97">
        <v>0</v>
      </c>
      <c r="F154" s="101">
        <v>10670</v>
      </c>
      <c r="G154" s="101">
        <v>0</v>
      </c>
    </row>
    <row r="155" spans="1:7" x14ac:dyDescent="0.25">
      <c r="A155" s="10"/>
      <c r="B155" s="10"/>
      <c r="C155" s="90">
        <v>51</v>
      </c>
      <c r="D155" s="91" t="s">
        <v>91</v>
      </c>
      <c r="E155" s="99">
        <v>14306</v>
      </c>
      <c r="F155" s="99">
        <v>3317</v>
      </c>
      <c r="G155" s="99">
        <v>3739</v>
      </c>
    </row>
    <row r="156" spans="1:7" x14ac:dyDescent="0.25">
      <c r="A156" s="10"/>
      <c r="B156" s="10"/>
      <c r="C156" s="92">
        <v>52</v>
      </c>
      <c r="D156" s="93" t="s">
        <v>43</v>
      </c>
      <c r="E156" s="95">
        <v>0</v>
      </c>
      <c r="F156" s="95"/>
      <c r="G156" s="95">
        <v>72597</v>
      </c>
    </row>
    <row r="157" spans="1:7" s="157" customFormat="1" x14ac:dyDescent="0.25">
      <c r="A157" s="10"/>
      <c r="B157" s="10"/>
      <c r="C157" s="11">
        <v>61</v>
      </c>
      <c r="D157" s="15" t="s">
        <v>171</v>
      </c>
      <c r="E157" s="36">
        <v>0</v>
      </c>
      <c r="F157" s="36">
        <v>5484</v>
      </c>
      <c r="G157" s="36">
        <v>0</v>
      </c>
    </row>
    <row r="158" spans="1:7" s="40" customFormat="1" x14ac:dyDescent="0.25">
      <c r="A158" s="10"/>
      <c r="B158" s="10">
        <v>3223</v>
      </c>
      <c r="C158" s="10"/>
      <c r="D158" s="43" t="s">
        <v>64</v>
      </c>
      <c r="E158" s="37">
        <v>0</v>
      </c>
      <c r="F158" s="37">
        <f>F162</f>
        <v>34172.69</v>
      </c>
      <c r="G158" s="37">
        <f>G162</f>
        <v>45500</v>
      </c>
    </row>
    <row r="159" spans="1:7" x14ac:dyDescent="0.25">
      <c r="A159" s="10"/>
      <c r="B159" s="10"/>
      <c r="C159" s="78">
        <v>11</v>
      </c>
      <c r="D159" s="79" t="s">
        <v>13</v>
      </c>
      <c r="E159" s="100">
        <v>0</v>
      </c>
      <c r="F159" s="106">
        <v>0</v>
      </c>
      <c r="G159" s="106">
        <v>0</v>
      </c>
    </row>
    <row r="160" spans="1:7" x14ac:dyDescent="0.25">
      <c r="A160" s="10"/>
      <c r="B160" s="10"/>
      <c r="C160" s="81">
        <v>31</v>
      </c>
      <c r="D160" s="82" t="s">
        <v>38</v>
      </c>
      <c r="E160" s="104">
        <v>0</v>
      </c>
      <c r="F160" s="105">
        <v>0</v>
      </c>
      <c r="G160" s="105">
        <v>0</v>
      </c>
    </row>
    <row r="161" spans="1:7" x14ac:dyDescent="0.25">
      <c r="A161" s="10"/>
      <c r="B161" s="10"/>
      <c r="C161" s="84">
        <v>43</v>
      </c>
      <c r="D161" s="85" t="s">
        <v>63</v>
      </c>
      <c r="E161" s="102">
        <v>0</v>
      </c>
      <c r="F161" s="103">
        <v>0</v>
      </c>
      <c r="G161" s="103">
        <v>0</v>
      </c>
    </row>
    <row r="162" spans="1:7" s="39" customFormat="1" x14ac:dyDescent="0.25">
      <c r="A162" s="11"/>
      <c r="B162" s="11"/>
      <c r="C162" s="87">
        <v>44</v>
      </c>
      <c r="D162" s="86" t="s">
        <v>54</v>
      </c>
      <c r="E162" s="97">
        <v>64595</v>
      </c>
      <c r="F162" s="101">
        <v>34172.69</v>
      </c>
      <c r="G162" s="101">
        <v>45500</v>
      </c>
    </row>
    <row r="163" spans="1:7" x14ac:dyDescent="0.25">
      <c r="A163" s="10"/>
      <c r="B163" s="10"/>
      <c r="C163" s="90">
        <v>51</v>
      </c>
      <c r="D163" s="91" t="s">
        <v>91</v>
      </c>
      <c r="E163" s="99">
        <v>0</v>
      </c>
      <c r="F163" s="99">
        <v>0</v>
      </c>
      <c r="G163" s="99"/>
    </row>
    <row r="164" spans="1:7" x14ac:dyDescent="0.25">
      <c r="A164" s="10"/>
      <c r="B164" s="10"/>
      <c r="C164" s="92">
        <v>52</v>
      </c>
      <c r="D164" s="93" t="s">
        <v>43</v>
      </c>
      <c r="E164" s="95">
        <v>0</v>
      </c>
      <c r="F164" s="95">
        <v>0</v>
      </c>
      <c r="G164" s="95"/>
    </row>
    <row r="165" spans="1:7" s="40" customFormat="1" ht="25.5" x14ac:dyDescent="0.25">
      <c r="A165" s="10"/>
      <c r="B165" s="10">
        <v>3224</v>
      </c>
      <c r="C165" s="10"/>
      <c r="D165" s="43" t="s">
        <v>65</v>
      </c>
      <c r="E165" s="37">
        <v>0</v>
      </c>
      <c r="F165" s="37">
        <f>F169</f>
        <v>5080.8</v>
      </c>
      <c r="G165" s="37">
        <f>G169</f>
        <v>6000</v>
      </c>
    </row>
    <row r="166" spans="1:7" x14ac:dyDescent="0.25">
      <c r="A166" s="10"/>
      <c r="B166" s="10"/>
      <c r="C166" s="78">
        <v>11</v>
      </c>
      <c r="D166" s="79" t="s">
        <v>13</v>
      </c>
      <c r="E166" s="100">
        <v>0</v>
      </c>
      <c r="F166" s="106">
        <v>0</v>
      </c>
      <c r="G166" s="106"/>
    </row>
    <row r="167" spans="1:7" x14ac:dyDescent="0.25">
      <c r="A167" s="10"/>
      <c r="B167" s="10"/>
      <c r="C167" s="81">
        <v>31</v>
      </c>
      <c r="D167" s="82" t="s">
        <v>38</v>
      </c>
      <c r="E167" s="104">
        <v>0</v>
      </c>
      <c r="F167" s="105">
        <v>0</v>
      </c>
      <c r="G167" s="105"/>
    </row>
    <row r="168" spans="1:7" x14ac:dyDescent="0.25">
      <c r="A168" s="10"/>
      <c r="B168" s="10"/>
      <c r="C168" s="84">
        <v>43</v>
      </c>
      <c r="D168" s="83" t="s">
        <v>63</v>
      </c>
      <c r="E168" s="102">
        <v>0</v>
      </c>
      <c r="F168" s="102">
        <v>0</v>
      </c>
      <c r="G168" s="102"/>
    </row>
    <row r="169" spans="1:7" x14ac:dyDescent="0.25">
      <c r="A169" s="10"/>
      <c r="B169" s="10"/>
      <c r="C169" s="87">
        <v>44</v>
      </c>
      <c r="D169" s="86" t="s">
        <v>54</v>
      </c>
      <c r="E169" s="97">
        <v>0</v>
      </c>
      <c r="F169" s="101">
        <v>5080.8</v>
      </c>
      <c r="G169" s="101">
        <v>6000</v>
      </c>
    </row>
    <row r="170" spans="1:7" x14ac:dyDescent="0.25">
      <c r="A170" s="9"/>
      <c r="B170" s="14"/>
      <c r="C170" s="89">
        <v>51</v>
      </c>
      <c r="D170" s="89" t="s">
        <v>91</v>
      </c>
      <c r="E170" s="98">
        <v>0</v>
      </c>
      <c r="F170" s="99">
        <v>0</v>
      </c>
      <c r="G170" s="99"/>
    </row>
    <row r="171" spans="1:7" s="39" customFormat="1" x14ac:dyDescent="0.25">
      <c r="A171" s="11"/>
      <c r="B171" s="11"/>
      <c r="C171" s="92">
        <v>52</v>
      </c>
      <c r="D171" s="93" t="s">
        <v>43</v>
      </c>
      <c r="E171" s="95">
        <v>0</v>
      </c>
      <c r="F171" s="96">
        <v>0</v>
      </c>
      <c r="G171" s="96"/>
    </row>
    <row r="172" spans="1:7" s="40" customFormat="1" x14ac:dyDescent="0.25">
      <c r="A172" s="10"/>
      <c r="B172" s="10">
        <v>3225</v>
      </c>
      <c r="C172" s="10"/>
      <c r="D172" s="43" t="s">
        <v>66</v>
      </c>
      <c r="E172" s="37">
        <v>0</v>
      </c>
      <c r="F172" s="37">
        <f>F176</f>
        <v>338.72</v>
      </c>
      <c r="G172" s="37">
        <f>G178+G176</f>
        <v>2276</v>
      </c>
    </row>
    <row r="173" spans="1:7" x14ac:dyDescent="0.25">
      <c r="A173" s="10"/>
      <c r="B173" s="10"/>
      <c r="C173" s="78">
        <v>11</v>
      </c>
      <c r="D173" s="79" t="s">
        <v>13</v>
      </c>
      <c r="E173" s="100">
        <v>0</v>
      </c>
      <c r="F173" s="106">
        <v>0</v>
      </c>
      <c r="G173" s="106"/>
    </row>
    <row r="174" spans="1:7" x14ac:dyDescent="0.25">
      <c r="A174" s="10"/>
      <c r="B174" s="10"/>
      <c r="C174" s="81">
        <v>31</v>
      </c>
      <c r="D174" s="82" t="s">
        <v>38</v>
      </c>
      <c r="E174" s="104">
        <v>0</v>
      </c>
      <c r="F174" s="105">
        <v>0</v>
      </c>
      <c r="G174" s="105"/>
    </row>
    <row r="175" spans="1:7" x14ac:dyDescent="0.25">
      <c r="A175" s="10"/>
      <c r="B175" s="10"/>
      <c r="C175" s="84">
        <v>43</v>
      </c>
      <c r="D175" s="83" t="s">
        <v>63</v>
      </c>
      <c r="E175" s="102">
        <v>0</v>
      </c>
      <c r="F175" s="102">
        <v>0</v>
      </c>
      <c r="G175" s="102"/>
    </row>
    <row r="176" spans="1:7" x14ac:dyDescent="0.25">
      <c r="A176" s="10"/>
      <c r="B176" s="10"/>
      <c r="C176" s="87">
        <v>44</v>
      </c>
      <c r="D176" s="86" t="s">
        <v>54</v>
      </c>
      <c r="E176" s="97">
        <v>0</v>
      </c>
      <c r="F176" s="101">
        <v>338.72</v>
      </c>
      <c r="G176" s="101">
        <v>400</v>
      </c>
    </row>
    <row r="177" spans="1:7" x14ac:dyDescent="0.25">
      <c r="A177" s="9"/>
      <c r="B177" s="14"/>
      <c r="C177" s="89">
        <v>51</v>
      </c>
      <c r="D177" s="89" t="s">
        <v>91</v>
      </c>
      <c r="E177" s="98">
        <v>0</v>
      </c>
      <c r="F177" s="99">
        <v>0</v>
      </c>
      <c r="G177" s="99"/>
    </row>
    <row r="178" spans="1:7" s="39" customFormat="1" x14ac:dyDescent="0.25">
      <c r="A178" s="11"/>
      <c r="B178" s="11"/>
      <c r="C178" s="92">
        <v>52</v>
      </c>
      <c r="D178" s="93" t="s">
        <v>43</v>
      </c>
      <c r="E178" s="95">
        <v>0</v>
      </c>
      <c r="F178" s="96">
        <v>0</v>
      </c>
      <c r="G178" s="96">
        <v>1876</v>
      </c>
    </row>
    <row r="179" spans="1:7" s="40" customFormat="1" ht="25.5" x14ac:dyDescent="0.25">
      <c r="A179" s="10"/>
      <c r="B179" s="10">
        <v>3227</v>
      </c>
      <c r="C179" s="10"/>
      <c r="D179" s="43" t="s">
        <v>67</v>
      </c>
      <c r="E179" s="37">
        <v>0</v>
      </c>
      <c r="F179" s="37">
        <f>F183</f>
        <v>1354.88</v>
      </c>
      <c r="G179" s="37">
        <f>G183</f>
        <v>1300</v>
      </c>
    </row>
    <row r="180" spans="1:7" x14ac:dyDescent="0.25">
      <c r="A180" s="10"/>
      <c r="B180" s="10"/>
      <c r="C180" s="78">
        <v>11</v>
      </c>
      <c r="D180" s="79" t="s">
        <v>13</v>
      </c>
      <c r="E180" s="100">
        <v>0</v>
      </c>
      <c r="F180" s="106">
        <v>0</v>
      </c>
      <c r="G180" s="106"/>
    </row>
    <row r="181" spans="1:7" x14ac:dyDescent="0.25">
      <c r="A181" s="10"/>
      <c r="B181" s="10"/>
      <c r="C181" s="81">
        <v>31</v>
      </c>
      <c r="D181" s="82" t="s">
        <v>38</v>
      </c>
      <c r="E181" s="104">
        <v>0</v>
      </c>
      <c r="F181" s="105">
        <v>0</v>
      </c>
      <c r="G181" s="105"/>
    </row>
    <row r="182" spans="1:7" x14ac:dyDescent="0.25">
      <c r="A182" s="10"/>
      <c r="B182" s="10"/>
      <c r="C182" s="84">
        <v>43</v>
      </c>
      <c r="D182" s="83" t="s">
        <v>63</v>
      </c>
      <c r="E182" s="102">
        <v>0</v>
      </c>
      <c r="F182" s="102">
        <v>0</v>
      </c>
      <c r="G182" s="102"/>
    </row>
    <row r="183" spans="1:7" x14ac:dyDescent="0.25">
      <c r="A183" s="10"/>
      <c r="B183" s="10"/>
      <c r="C183" s="87">
        <v>44</v>
      </c>
      <c r="D183" s="86" t="s">
        <v>54</v>
      </c>
      <c r="E183" s="97">
        <v>0</v>
      </c>
      <c r="F183" s="101">
        <v>1354.88</v>
      </c>
      <c r="G183" s="101">
        <v>1300</v>
      </c>
    </row>
    <row r="184" spans="1:7" x14ac:dyDescent="0.25">
      <c r="A184" s="9"/>
      <c r="B184" s="14"/>
      <c r="C184" s="89">
        <v>51</v>
      </c>
      <c r="D184" s="89" t="s">
        <v>91</v>
      </c>
      <c r="E184" s="98">
        <v>0</v>
      </c>
      <c r="F184" s="99">
        <v>0</v>
      </c>
      <c r="G184" s="99"/>
    </row>
    <row r="185" spans="1:7" s="39" customFormat="1" x14ac:dyDescent="0.25">
      <c r="A185" s="11"/>
      <c r="B185" s="11"/>
      <c r="C185" s="92">
        <v>52</v>
      </c>
      <c r="D185" s="93" t="s">
        <v>43</v>
      </c>
      <c r="E185" s="95">
        <v>0</v>
      </c>
      <c r="F185" s="96">
        <v>0</v>
      </c>
      <c r="G185" s="96"/>
    </row>
    <row r="186" spans="1:7" s="40" customFormat="1" ht="25.5" x14ac:dyDescent="0.25">
      <c r="A186" s="10"/>
      <c r="B186" s="10">
        <v>3231</v>
      </c>
      <c r="C186" s="10"/>
      <c r="D186" s="43" t="s">
        <v>68</v>
      </c>
      <c r="E186" s="37">
        <v>0</v>
      </c>
      <c r="F186" s="37">
        <f>F190</f>
        <v>5080.8</v>
      </c>
      <c r="G186" s="37">
        <f>G190</f>
        <v>6080</v>
      </c>
    </row>
    <row r="187" spans="1:7" x14ac:dyDescent="0.25">
      <c r="A187" s="10"/>
      <c r="B187" s="10"/>
      <c r="C187" s="78">
        <v>11</v>
      </c>
      <c r="D187" s="79" t="s">
        <v>13</v>
      </c>
      <c r="E187" s="100">
        <v>0</v>
      </c>
      <c r="F187" s="106">
        <v>0</v>
      </c>
      <c r="G187" s="106"/>
    </row>
    <row r="188" spans="1:7" x14ac:dyDescent="0.25">
      <c r="A188" s="10"/>
      <c r="B188" s="10"/>
      <c r="C188" s="81">
        <v>31</v>
      </c>
      <c r="D188" s="82" t="s">
        <v>38</v>
      </c>
      <c r="E188" s="104">
        <v>0</v>
      </c>
      <c r="F188" s="105">
        <v>0</v>
      </c>
      <c r="G188" s="105"/>
    </row>
    <row r="189" spans="1:7" x14ac:dyDescent="0.25">
      <c r="A189" s="10"/>
      <c r="B189" s="10"/>
      <c r="C189" s="84">
        <v>43</v>
      </c>
      <c r="D189" s="83" t="s">
        <v>63</v>
      </c>
      <c r="E189" s="102">
        <v>0</v>
      </c>
      <c r="F189" s="102">
        <v>0</v>
      </c>
      <c r="G189" s="102"/>
    </row>
    <row r="190" spans="1:7" x14ac:dyDescent="0.25">
      <c r="A190" s="10"/>
      <c r="B190" s="10"/>
      <c r="C190" s="87">
        <v>44</v>
      </c>
      <c r="D190" s="86" t="s">
        <v>54</v>
      </c>
      <c r="E190" s="97">
        <v>0</v>
      </c>
      <c r="F190" s="101">
        <v>5080.8</v>
      </c>
      <c r="G190" s="101">
        <v>6080</v>
      </c>
    </row>
    <row r="191" spans="1:7" x14ac:dyDescent="0.25">
      <c r="A191" s="9"/>
      <c r="B191" s="14"/>
      <c r="C191" s="89">
        <v>51</v>
      </c>
      <c r="D191" s="89" t="s">
        <v>91</v>
      </c>
      <c r="E191" s="98">
        <v>0</v>
      </c>
      <c r="F191" s="99">
        <v>0</v>
      </c>
      <c r="G191" s="99"/>
    </row>
    <row r="192" spans="1:7" s="39" customFormat="1" x14ac:dyDescent="0.25">
      <c r="A192" s="11"/>
      <c r="B192" s="11"/>
      <c r="C192" s="92">
        <v>52</v>
      </c>
      <c r="D192" s="93" t="s">
        <v>43</v>
      </c>
      <c r="E192" s="95">
        <v>0</v>
      </c>
      <c r="F192" s="96">
        <v>0</v>
      </c>
      <c r="G192" s="96"/>
    </row>
    <row r="193" spans="1:8" s="40" customFormat="1" ht="25.5" x14ac:dyDescent="0.25">
      <c r="A193" s="10"/>
      <c r="B193" s="10">
        <v>3232</v>
      </c>
      <c r="C193" s="10"/>
      <c r="D193" s="43" t="s">
        <v>69</v>
      </c>
      <c r="E193" s="37">
        <v>0</v>
      </c>
      <c r="F193" s="37">
        <f>F197</f>
        <v>4687.5600000000004</v>
      </c>
      <c r="G193" s="37">
        <f>G197</f>
        <v>6500</v>
      </c>
      <c r="H193" s="42"/>
    </row>
    <row r="194" spans="1:8" x14ac:dyDescent="0.25">
      <c r="A194" s="10"/>
      <c r="B194" s="10"/>
      <c r="C194" s="78">
        <v>11</v>
      </c>
      <c r="D194" s="79" t="s">
        <v>13</v>
      </c>
      <c r="E194" s="100">
        <v>0</v>
      </c>
      <c r="F194" s="106">
        <v>0</v>
      </c>
      <c r="G194" s="106"/>
    </row>
    <row r="195" spans="1:8" x14ac:dyDescent="0.25">
      <c r="A195" s="10"/>
      <c r="B195" s="10"/>
      <c r="C195" s="81">
        <v>31</v>
      </c>
      <c r="D195" s="82" t="s">
        <v>38</v>
      </c>
      <c r="E195" s="104">
        <v>0</v>
      </c>
      <c r="F195" s="105">
        <v>0</v>
      </c>
      <c r="G195" s="105"/>
    </row>
    <row r="196" spans="1:8" x14ac:dyDescent="0.25">
      <c r="A196" s="10"/>
      <c r="B196" s="10"/>
      <c r="C196" s="84">
        <v>43</v>
      </c>
      <c r="D196" s="83" t="s">
        <v>63</v>
      </c>
      <c r="E196" s="102">
        <v>0</v>
      </c>
      <c r="F196" s="102">
        <v>0</v>
      </c>
      <c r="G196" s="102"/>
    </row>
    <row r="197" spans="1:8" x14ac:dyDescent="0.25">
      <c r="A197" s="10"/>
      <c r="B197" s="10"/>
      <c r="C197" s="87">
        <v>44</v>
      </c>
      <c r="D197" s="86" t="s">
        <v>54</v>
      </c>
      <c r="E197" s="97">
        <v>0</v>
      </c>
      <c r="F197" s="101">
        <v>4687.5600000000004</v>
      </c>
      <c r="G197" s="101">
        <v>6500</v>
      </c>
    </row>
    <row r="198" spans="1:8" x14ac:dyDescent="0.25">
      <c r="A198" s="9"/>
      <c r="B198" s="14"/>
      <c r="C198" s="89">
        <v>51</v>
      </c>
      <c r="D198" s="89" t="s">
        <v>91</v>
      </c>
      <c r="E198" s="98">
        <v>0</v>
      </c>
      <c r="F198" s="99">
        <v>0</v>
      </c>
      <c r="G198" s="99"/>
    </row>
    <row r="199" spans="1:8" s="39" customFormat="1" x14ac:dyDescent="0.25">
      <c r="A199" s="11"/>
      <c r="B199" s="11"/>
      <c r="C199" s="92">
        <v>52</v>
      </c>
      <c r="D199" s="93" t="s">
        <v>43</v>
      </c>
      <c r="E199" s="95">
        <v>0</v>
      </c>
      <c r="F199" s="96">
        <v>0</v>
      </c>
      <c r="G199" s="96"/>
    </row>
    <row r="200" spans="1:8" s="40" customFormat="1" x14ac:dyDescent="0.25">
      <c r="A200" s="10"/>
      <c r="B200" s="10">
        <v>3234</v>
      </c>
      <c r="C200" s="10"/>
      <c r="D200" s="43" t="s">
        <v>70</v>
      </c>
      <c r="E200" s="37">
        <v>0</v>
      </c>
      <c r="F200" s="37">
        <f>F204</f>
        <v>6774.4</v>
      </c>
      <c r="G200" s="37">
        <f>G204</f>
        <v>7700</v>
      </c>
    </row>
    <row r="201" spans="1:8" x14ac:dyDescent="0.25">
      <c r="A201" s="10"/>
      <c r="B201" s="10"/>
      <c r="C201" s="78">
        <v>11</v>
      </c>
      <c r="D201" s="79" t="s">
        <v>13</v>
      </c>
      <c r="E201" s="100">
        <v>0</v>
      </c>
      <c r="F201" s="106">
        <v>0</v>
      </c>
      <c r="G201" s="106"/>
    </row>
    <row r="202" spans="1:8" x14ac:dyDescent="0.25">
      <c r="A202" s="10"/>
      <c r="B202" s="10"/>
      <c r="C202" s="81">
        <v>31</v>
      </c>
      <c r="D202" s="82" t="s">
        <v>38</v>
      </c>
      <c r="E202" s="104">
        <v>0</v>
      </c>
      <c r="F202" s="105">
        <v>0</v>
      </c>
      <c r="G202" s="105"/>
    </row>
    <row r="203" spans="1:8" x14ac:dyDescent="0.25">
      <c r="A203" s="10"/>
      <c r="B203" s="10"/>
      <c r="C203" s="84">
        <v>43</v>
      </c>
      <c r="D203" s="83" t="s">
        <v>63</v>
      </c>
      <c r="E203" s="102">
        <v>0</v>
      </c>
      <c r="F203" s="102">
        <v>0</v>
      </c>
      <c r="G203" s="102"/>
    </row>
    <row r="204" spans="1:8" x14ac:dyDescent="0.25">
      <c r="A204" s="10"/>
      <c r="B204" s="10"/>
      <c r="C204" s="87">
        <v>44</v>
      </c>
      <c r="D204" s="86" t="s">
        <v>54</v>
      </c>
      <c r="E204" s="97">
        <v>0</v>
      </c>
      <c r="F204" s="101">
        <v>6774.4</v>
      </c>
      <c r="G204" s="101">
        <v>7700</v>
      </c>
    </row>
    <row r="205" spans="1:8" x14ac:dyDescent="0.25">
      <c r="A205" s="9"/>
      <c r="B205" s="14"/>
      <c r="C205" s="89">
        <v>51</v>
      </c>
      <c r="D205" s="89" t="s">
        <v>91</v>
      </c>
      <c r="E205" s="98">
        <v>0</v>
      </c>
      <c r="F205" s="99">
        <v>0</v>
      </c>
      <c r="G205" s="99"/>
    </row>
    <row r="206" spans="1:8" s="39" customFormat="1" x14ac:dyDescent="0.25">
      <c r="A206" s="11"/>
      <c r="B206" s="11"/>
      <c r="C206" s="92">
        <v>52</v>
      </c>
      <c r="D206" s="93" t="s">
        <v>43</v>
      </c>
      <c r="E206" s="95">
        <v>0</v>
      </c>
      <c r="F206" s="96">
        <v>0</v>
      </c>
      <c r="G206" s="96"/>
    </row>
    <row r="207" spans="1:8" s="40" customFormat="1" x14ac:dyDescent="0.25">
      <c r="A207" s="10"/>
      <c r="B207" s="10">
        <v>3235</v>
      </c>
      <c r="C207" s="10"/>
      <c r="D207" s="43" t="s">
        <v>71</v>
      </c>
      <c r="E207" s="37">
        <v>0</v>
      </c>
      <c r="F207" s="37">
        <f>F211</f>
        <v>1639.08</v>
      </c>
      <c r="G207" s="37">
        <f>G211</f>
        <v>1200</v>
      </c>
    </row>
    <row r="208" spans="1:8" x14ac:dyDescent="0.25">
      <c r="A208" s="10"/>
      <c r="B208" s="10"/>
      <c r="C208" s="78">
        <v>11</v>
      </c>
      <c r="D208" s="79" t="s">
        <v>13</v>
      </c>
      <c r="E208" s="100">
        <v>0</v>
      </c>
      <c r="F208" s="106">
        <v>0</v>
      </c>
      <c r="G208" s="106"/>
    </row>
    <row r="209" spans="1:7" x14ac:dyDescent="0.25">
      <c r="A209" s="10"/>
      <c r="B209" s="10"/>
      <c r="C209" s="81">
        <v>31</v>
      </c>
      <c r="D209" s="82" t="s">
        <v>38</v>
      </c>
      <c r="E209" s="104">
        <v>0</v>
      </c>
      <c r="F209" s="105">
        <v>0</v>
      </c>
      <c r="G209" s="105"/>
    </row>
    <row r="210" spans="1:7" x14ac:dyDescent="0.25">
      <c r="A210" s="10"/>
      <c r="B210" s="10"/>
      <c r="C210" s="84">
        <v>43</v>
      </c>
      <c r="D210" s="83" t="s">
        <v>63</v>
      </c>
      <c r="E210" s="102">
        <v>0</v>
      </c>
      <c r="F210" s="102">
        <v>0</v>
      </c>
      <c r="G210" s="102"/>
    </row>
    <row r="211" spans="1:7" x14ac:dyDescent="0.25">
      <c r="A211" s="10"/>
      <c r="B211" s="10"/>
      <c r="C211" s="87">
        <v>44</v>
      </c>
      <c r="D211" s="86" t="s">
        <v>54</v>
      </c>
      <c r="E211" s="97">
        <v>0</v>
      </c>
      <c r="F211" s="101">
        <v>1639.08</v>
      </c>
      <c r="G211" s="101">
        <v>1200</v>
      </c>
    </row>
    <row r="212" spans="1:7" x14ac:dyDescent="0.25">
      <c r="A212" s="9"/>
      <c r="B212" s="14"/>
      <c r="C212" s="89">
        <v>51</v>
      </c>
      <c r="D212" s="89" t="s">
        <v>91</v>
      </c>
      <c r="E212" s="98">
        <v>0</v>
      </c>
      <c r="F212" s="99">
        <v>0</v>
      </c>
      <c r="G212" s="99"/>
    </row>
    <row r="213" spans="1:7" s="39" customFormat="1" x14ac:dyDescent="0.25">
      <c r="A213" s="11"/>
      <c r="B213" s="11"/>
      <c r="C213" s="92">
        <v>52</v>
      </c>
      <c r="D213" s="93" t="s">
        <v>43</v>
      </c>
      <c r="E213" s="95">
        <v>0</v>
      </c>
      <c r="F213" s="96">
        <v>0</v>
      </c>
      <c r="G213" s="96"/>
    </row>
    <row r="214" spans="1:7" s="40" customFormat="1" ht="25.5" x14ac:dyDescent="0.25">
      <c r="A214" s="10"/>
      <c r="B214" s="10">
        <v>3236</v>
      </c>
      <c r="C214" s="10"/>
      <c r="D214" s="43" t="s">
        <v>72</v>
      </c>
      <c r="E214" s="37">
        <v>0</v>
      </c>
      <c r="F214" s="37">
        <f>F218</f>
        <v>3227.12</v>
      </c>
      <c r="G214" s="37">
        <f>G218</f>
        <v>4500</v>
      </c>
    </row>
    <row r="215" spans="1:7" x14ac:dyDescent="0.25">
      <c r="A215" s="10"/>
      <c r="B215" s="10"/>
      <c r="C215" s="78">
        <v>11</v>
      </c>
      <c r="D215" s="79" t="s">
        <v>13</v>
      </c>
      <c r="E215" s="100">
        <v>0</v>
      </c>
      <c r="F215" s="106">
        <v>0</v>
      </c>
      <c r="G215" s="106"/>
    </row>
    <row r="216" spans="1:7" x14ac:dyDescent="0.25">
      <c r="A216" s="10"/>
      <c r="B216" s="10"/>
      <c r="C216" s="81">
        <v>31</v>
      </c>
      <c r="D216" s="82" t="s">
        <v>38</v>
      </c>
      <c r="E216" s="104">
        <v>0</v>
      </c>
      <c r="F216" s="105">
        <v>0</v>
      </c>
      <c r="G216" s="105"/>
    </row>
    <row r="217" spans="1:7" x14ac:dyDescent="0.25">
      <c r="A217" s="10"/>
      <c r="B217" s="10"/>
      <c r="C217" s="84">
        <v>43</v>
      </c>
      <c r="D217" s="83" t="s">
        <v>63</v>
      </c>
      <c r="E217" s="102">
        <v>0</v>
      </c>
      <c r="F217" s="102">
        <v>0</v>
      </c>
      <c r="G217" s="102"/>
    </row>
    <row r="218" spans="1:7" x14ac:dyDescent="0.25">
      <c r="A218" s="10"/>
      <c r="B218" s="10"/>
      <c r="C218" s="87">
        <v>44</v>
      </c>
      <c r="D218" s="86" t="s">
        <v>54</v>
      </c>
      <c r="E218" s="97">
        <v>4606</v>
      </c>
      <c r="F218" s="101">
        <v>3227.12</v>
      </c>
      <c r="G218" s="101">
        <v>4500</v>
      </c>
    </row>
    <row r="219" spans="1:7" x14ac:dyDescent="0.25">
      <c r="A219" s="9"/>
      <c r="B219" s="14"/>
      <c r="C219" s="89">
        <v>51</v>
      </c>
      <c r="D219" s="89" t="s">
        <v>91</v>
      </c>
      <c r="E219" s="98">
        <v>0</v>
      </c>
      <c r="F219" s="99"/>
      <c r="G219" s="99"/>
    </row>
    <row r="220" spans="1:7" s="39" customFormat="1" x14ac:dyDescent="0.25">
      <c r="A220" s="11"/>
      <c r="B220" s="11"/>
      <c r="C220" s="92">
        <v>52</v>
      </c>
      <c r="D220" s="93" t="s">
        <v>43</v>
      </c>
      <c r="E220" s="95">
        <v>0</v>
      </c>
      <c r="F220" s="96"/>
      <c r="G220" s="96"/>
    </row>
    <row r="221" spans="1:7" s="40" customFormat="1" ht="25.5" x14ac:dyDescent="0.25">
      <c r="A221" s="10"/>
      <c r="B221" s="10">
        <v>3237</v>
      </c>
      <c r="C221" s="10"/>
      <c r="D221" s="43" t="s">
        <v>73</v>
      </c>
      <c r="E221" s="37">
        <v>0</v>
      </c>
      <c r="F221" s="37">
        <f>F225</f>
        <v>1693.6</v>
      </c>
      <c r="G221" s="37">
        <f>G225</f>
        <v>2500</v>
      </c>
    </row>
    <row r="222" spans="1:7" x14ac:dyDescent="0.25">
      <c r="A222" s="10"/>
      <c r="B222" s="10"/>
      <c r="C222" s="78">
        <v>11</v>
      </c>
      <c r="D222" s="79" t="s">
        <v>13</v>
      </c>
      <c r="E222" s="100">
        <v>0</v>
      </c>
      <c r="F222" s="106"/>
      <c r="G222" s="106"/>
    </row>
    <row r="223" spans="1:7" x14ac:dyDescent="0.25">
      <c r="A223" s="10"/>
      <c r="B223" s="10"/>
      <c r="C223" s="81">
        <v>31</v>
      </c>
      <c r="D223" s="82" t="s">
        <v>38</v>
      </c>
      <c r="E223" s="104">
        <v>0</v>
      </c>
      <c r="F223" s="105"/>
      <c r="G223" s="105"/>
    </row>
    <row r="224" spans="1:7" x14ac:dyDescent="0.25">
      <c r="A224" s="10"/>
      <c r="B224" s="10"/>
      <c r="C224" s="84">
        <v>43</v>
      </c>
      <c r="D224" s="83" t="s">
        <v>63</v>
      </c>
      <c r="E224" s="102">
        <v>0</v>
      </c>
      <c r="F224" s="102"/>
      <c r="G224" s="102"/>
    </row>
    <row r="225" spans="1:7" x14ac:dyDescent="0.25">
      <c r="A225" s="10"/>
      <c r="B225" s="10"/>
      <c r="C225" s="87">
        <v>44</v>
      </c>
      <c r="D225" s="86" t="s">
        <v>54</v>
      </c>
      <c r="E225" s="97">
        <v>0</v>
      </c>
      <c r="F225" s="101">
        <v>1693.6</v>
      </c>
      <c r="G225" s="101">
        <v>2500</v>
      </c>
    </row>
    <row r="226" spans="1:7" x14ac:dyDescent="0.25">
      <c r="A226" s="9"/>
      <c r="B226" s="14"/>
      <c r="C226" s="89">
        <v>51</v>
      </c>
      <c r="D226" s="89" t="s">
        <v>91</v>
      </c>
      <c r="E226" s="98">
        <v>0</v>
      </c>
      <c r="F226" s="99"/>
      <c r="G226" s="99"/>
    </row>
    <row r="227" spans="1:7" s="39" customFormat="1" x14ac:dyDescent="0.25">
      <c r="A227" s="11"/>
      <c r="B227" s="11"/>
      <c r="C227" s="92">
        <v>52</v>
      </c>
      <c r="D227" s="93" t="s">
        <v>43</v>
      </c>
      <c r="E227" s="95"/>
      <c r="F227" s="96"/>
      <c r="G227" s="96"/>
    </row>
    <row r="228" spans="1:7" s="40" customFormat="1" x14ac:dyDescent="0.25">
      <c r="A228" s="10"/>
      <c r="B228" s="10">
        <v>3238</v>
      </c>
      <c r="C228" s="10"/>
      <c r="D228" s="43" t="s">
        <v>74</v>
      </c>
      <c r="E228" s="37"/>
      <c r="F228" s="37">
        <f>F232</f>
        <v>1337.48</v>
      </c>
      <c r="G228" s="37">
        <f>G232</f>
        <v>1250</v>
      </c>
    </row>
    <row r="229" spans="1:7" x14ac:dyDescent="0.25">
      <c r="A229" s="10"/>
      <c r="B229" s="10"/>
      <c r="C229" s="78">
        <v>11</v>
      </c>
      <c r="D229" s="79" t="s">
        <v>13</v>
      </c>
      <c r="E229" s="100"/>
      <c r="F229" s="106"/>
      <c r="G229" s="106"/>
    </row>
    <row r="230" spans="1:7" x14ac:dyDescent="0.25">
      <c r="A230" s="10"/>
      <c r="B230" s="10"/>
      <c r="C230" s="81">
        <v>31</v>
      </c>
      <c r="D230" s="82" t="s">
        <v>38</v>
      </c>
      <c r="E230" s="104"/>
      <c r="F230" s="105"/>
      <c r="G230" s="105"/>
    </row>
    <row r="231" spans="1:7" x14ac:dyDescent="0.25">
      <c r="A231" s="10"/>
      <c r="B231" s="10"/>
      <c r="C231" s="84">
        <v>43</v>
      </c>
      <c r="D231" s="83" t="s">
        <v>63</v>
      </c>
      <c r="E231" s="102"/>
      <c r="F231" s="102"/>
      <c r="G231" s="102"/>
    </row>
    <row r="232" spans="1:7" x14ac:dyDescent="0.25">
      <c r="A232" s="10"/>
      <c r="B232" s="10"/>
      <c r="C232" s="87">
        <v>44</v>
      </c>
      <c r="D232" s="86" t="s">
        <v>54</v>
      </c>
      <c r="E232" s="97">
        <v>2152</v>
      </c>
      <c r="F232" s="101">
        <v>1337.48</v>
      </c>
      <c r="G232" s="101">
        <v>1250</v>
      </c>
    </row>
    <row r="233" spans="1:7" x14ac:dyDescent="0.25">
      <c r="A233" s="9"/>
      <c r="B233" s="14"/>
      <c r="C233" s="89">
        <v>51</v>
      </c>
      <c r="D233" s="89" t="s">
        <v>91</v>
      </c>
      <c r="E233" s="98"/>
      <c r="F233" s="99"/>
      <c r="G233" s="99"/>
    </row>
    <row r="234" spans="1:7" s="39" customFormat="1" x14ac:dyDescent="0.25">
      <c r="A234" s="11"/>
      <c r="B234" s="11"/>
      <c r="C234" s="92">
        <v>52</v>
      </c>
      <c r="D234" s="93" t="s">
        <v>43</v>
      </c>
      <c r="E234" s="95"/>
      <c r="F234" s="96"/>
      <c r="G234" s="96"/>
    </row>
    <row r="235" spans="1:7" s="40" customFormat="1" x14ac:dyDescent="0.25">
      <c r="A235" s="10"/>
      <c r="B235" s="10">
        <v>3239</v>
      </c>
      <c r="C235" s="10"/>
      <c r="D235" s="43" t="s">
        <v>75</v>
      </c>
      <c r="E235" s="37"/>
      <c r="F235" s="37">
        <f>F239</f>
        <v>508.08</v>
      </c>
      <c r="G235" s="37">
        <f>G239</f>
        <v>210</v>
      </c>
    </row>
    <row r="236" spans="1:7" x14ac:dyDescent="0.25">
      <c r="A236" s="10"/>
      <c r="B236" s="10"/>
      <c r="C236" s="78">
        <v>11</v>
      </c>
      <c r="D236" s="79" t="s">
        <v>13</v>
      </c>
      <c r="E236" s="100"/>
      <c r="F236" s="106"/>
      <c r="G236" s="106"/>
    </row>
    <row r="237" spans="1:7" x14ac:dyDescent="0.25">
      <c r="A237" s="10"/>
      <c r="B237" s="10"/>
      <c r="C237" s="81">
        <v>31</v>
      </c>
      <c r="D237" s="82" t="s">
        <v>38</v>
      </c>
      <c r="E237" s="104"/>
      <c r="F237" s="105"/>
      <c r="G237" s="105"/>
    </row>
    <row r="238" spans="1:7" x14ac:dyDescent="0.25">
      <c r="A238" s="10"/>
      <c r="B238" s="10"/>
      <c r="C238" s="84">
        <v>43</v>
      </c>
      <c r="D238" s="83" t="s">
        <v>63</v>
      </c>
      <c r="E238" s="102"/>
      <c r="F238" s="102"/>
      <c r="G238" s="102"/>
    </row>
    <row r="239" spans="1:7" x14ac:dyDescent="0.25">
      <c r="A239" s="10"/>
      <c r="B239" s="10"/>
      <c r="C239" s="87">
        <v>44</v>
      </c>
      <c r="D239" s="86" t="s">
        <v>54</v>
      </c>
      <c r="E239" s="97"/>
      <c r="F239" s="101">
        <v>508.08</v>
      </c>
      <c r="G239" s="101">
        <v>210</v>
      </c>
    </row>
    <row r="240" spans="1:7" x14ac:dyDescent="0.25">
      <c r="A240" s="9"/>
      <c r="B240" s="14"/>
      <c r="C240" s="89">
        <v>51</v>
      </c>
      <c r="D240" s="89" t="s">
        <v>91</v>
      </c>
      <c r="E240" s="98"/>
      <c r="F240" s="99"/>
      <c r="G240" s="99"/>
    </row>
    <row r="241" spans="1:7" s="39" customFormat="1" x14ac:dyDescent="0.25">
      <c r="A241" s="11"/>
      <c r="B241" s="11"/>
      <c r="C241" s="92">
        <v>52</v>
      </c>
      <c r="D241" s="93" t="s">
        <v>43</v>
      </c>
      <c r="E241" s="95"/>
      <c r="F241" s="96"/>
      <c r="G241" s="96"/>
    </row>
    <row r="242" spans="1:7" s="40" customFormat="1" x14ac:dyDescent="0.25">
      <c r="A242" s="10"/>
      <c r="B242" s="10">
        <v>3294</v>
      </c>
      <c r="C242" s="10"/>
      <c r="D242" s="43" t="s">
        <v>76</v>
      </c>
      <c r="E242" s="37"/>
      <c r="F242" s="7"/>
      <c r="G242" s="37">
        <f>G244+G246</f>
        <v>4594</v>
      </c>
    </row>
    <row r="243" spans="1:7" x14ac:dyDescent="0.25">
      <c r="A243" s="10"/>
      <c r="B243" s="10"/>
      <c r="C243" s="78">
        <v>11</v>
      </c>
      <c r="D243" s="79" t="s">
        <v>13</v>
      </c>
      <c r="E243" s="100"/>
      <c r="F243" s="106"/>
      <c r="G243" s="106"/>
    </row>
    <row r="244" spans="1:7" x14ac:dyDescent="0.25">
      <c r="A244" s="10"/>
      <c r="B244" s="10"/>
      <c r="C244" s="81">
        <v>31</v>
      </c>
      <c r="D244" s="82" t="s">
        <v>38</v>
      </c>
      <c r="E244" s="104"/>
      <c r="F244" s="105"/>
      <c r="G244" s="105">
        <v>1694</v>
      </c>
    </row>
    <row r="245" spans="1:7" x14ac:dyDescent="0.25">
      <c r="A245" s="10"/>
      <c r="B245" s="10"/>
      <c r="C245" s="84">
        <v>43</v>
      </c>
      <c r="D245" s="83" t="s">
        <v>63</v>
      </c>
      <c r="E245" s="102"/>
      <c r="F245" s="102"/>
      <c r="G245" s="102"/>
    </row>
    <row r="246" spans="1:7" x14ac:dyDescent="0.25">
      <c r="A246" s="10"/>
      <c r="B246" s="10"/>
      <c r="C246" s="87">
        <v>44</v>
      </c>
      <c r="D246" s="86" t="s">
        <v>54</v>
      </c>
      <c r="E246" s="97"/>
      <c r="F246" s="101"/>
      <c r="G246" s="101">
        <v>2900</v>
      </c>
    </row>
    <row r="247" spans="1:7" x14ac:dyDescent="0.25">
      <c r="A247" s="9"/>
      <c r="B247" s="14"/>
      <c r="C247" s="89">
        <v>51</v>
      </c>
      <c r="D247" s="89" t="s">
        <v>91</v>
      </c>
      <c r="E247" s="98"/>
      <c r="F247" s="99"/>
      <c r="G247" s="99"/>
    </row>
    <row r="248" spans="1:7" s="39" customFormat="1" x14ac:dyDescent="0.25">
      <c r="A248" s="11"/>
      <c r="B248" s="11"/>
      <c r="C248" s="92">
        <v>52</v>
      </c>
      <c r="D248" s="93" t="s">
        <v>43</v>
      </c>
      <c r="E248" s="95"/>
      <c r="F248" s="96"/>
      <c r="G248" s="96"/>
    </row>
    <row r="249" spans="1:7" s="40" customFormat="1" x14ac:dyDescent="0.25">
      <c r="A249" s="10"/>
      <c r="B249" s="10">
        <v>3295</v>
      </c>
      <c r="C249" s="10"/>
      <c r="D249" s="43" t="s">
        <v>77</v>
      </c>
      <c r="E249" s="37"/>
      <c r="F249" s="7"/>
      <c r="G249" s="37">
        <f>G255+G253</f>
        <v>3448</v>
      </c>
    </row>
    <row r="250" spans="1:7" x14ac:dyDescent="0.25">
      <c r="A250" s="10"/>
      <c r="B250" s="10"/>
      <c r="C250" s="78">
        <v>11</v>
      </c>
      <c r="D250" s="79" t="s">
        <v>13</v>
      </c>
      <c r="E250" s="100"/>
      <c r="F250" s="106"/>
      <c r="G250" s="106"/>
    </row>
    <row r="251" spans="1:7" x14ac:dyDescent="0.25">
      <c r="A251" s="10"/>
      <c r="B251" s="10"/>
      <c r="C251" s="81">
        <v>31</v>
      </c>
      <c r="D251" s="82" t="s">
        <v>38</v>
      </c>
      <c r="E251" s="104"/>
      <c r="F251" s="105"/>
      <c r="G251" s="105"/>
    </row>
    <row r="252" spans="1:7" x14ac:dyDescent="0.25">
      <c r="A252" s="10"/>
      <c r="B252" s="10"/>
      <c r="C252" s="84">
        <v>43</v>
      </c>
      <c r="D252" s="83" t="s">
        <v>63</v>
      </c>
      <c r="E252" s="102"/>
      <c r="F252" s="102"/>
      <c r="G252" s="102"/>
    </row>
    <row r="253" spans="1:7" x14ac:dyDescent="0.25">
      <c r="A253" s="10"/>
      <c r="B253" s="10"/>
      <c r="C253" s="87">
        <v>44</v>
      </c>
      <c r="D253" s="86" t="s">
        <v>54</v>
      </c>
      <c r="E253" s="97"/>
      <c r="F253" s="101"/>
      <c r="G253" s="101">
        <v>760</v>
      </c>
    </row>
    <row r="254" spans="1:7" x14ac:dyDescent="0.25">
      <c r="A254" s="9"/>
      <c r="B254" s="14"/>
      <c r="C254" s="89">
        <v>51</v>
      </c>
      <c r="D254" s="89" t="s">
        <v>91</v>
      </c>
      <c r="E254" s="98"/>
      <c r="F254" s="99"/>
      <c r="G254" s="99"/>
    </row>
    <row r="255" spans="1:7" s="39" customFormat="1" x14ac:dyDescent="0.25">
      <c r="A255" s="11"/>
      <c r="B255" s="11"/>
      <c r="C255" s="92">
        <v>52</v>
      </c>
      <c r="D255" s="93" t="s">
        <v>43</v>
      </c>
      <c r="E255" s="95"/>
      <c r="F255" s="96"/>
      <c r="G255" s="96">
        <v>2688</v>
      </c>
    </row>
    <row r="256" spans="1:7" s="40" customFormat="1" x14ac:dyDescent="0.25">
      <c r="A256" s="10"/>
      <c r="B256" s="10">
        <v>3299</v>
      </c>
      <c r="C256" s="10"/>
      <c r="D256" s="43" t="s">
        <v>78</v>
      </c>
      <c r="E256" s="37"/>
      <c r="F256" s="37">
        <f>F259+F260+F262+F263</f>
        <v>11527.2</v>
      </c>
      <c r="G256" s="37">
        <f>G259+G260+G262+G263</f>
        <v>61315</v>
      </c>
    </row>
    <row r="257" spans="1:12" x14ac:dyDescent="0.25">
      <c r="A257" s="10"/>
      <c r="B257" s="10"/>
      <c r="C257" s="78">
        <v>11</v>
      </c>
      <c r="D257" s="79" t="s">
        <v>13</v>
      </c>
      <c r="E257" s="100"/>
      <c r="F257" s="106"/>
      <c r="G257" s="106"/>
      <c r="L257" s="162"/>
    </row>
    <row r="258" spans="1:12" x14ac:dyDescent="0.25">
      <c r="A258" s="10"/>
      <c r="B258" s="10"/>
      <c r="C258" s="81">
        <v>31</v>
      </c>
      <c r="D258" s="82" t="s">
        <v>38</v>
      </c>
      <c r="E258" s="104"/>
      <c r="F258" s="105"/>
      <c r="G258" s="105"/>
    </row>
    <row r="259" spans="1:12" x14ac:dyDescent="0.25">
      <c r="A259" s="10"/>
      <c r="B259" s="10"/>
      <c r="C259" s="84">
        <v>43</v>
      </c>
      <c r="D259" s="83" t="s">
        <v>63</v>
      </c>
      <c r="E259" s="102"/>
      <c r="F259" s="102">
        <v>3500</v>
      </c>
      <c r="G259" s="102">
        <v>26494</v>
      </c>
    </row>
    <row r="260" spans="1:12" x14ac:dyDescent="0.25">
      <c r="A260" s="10"/>
      <c r="B260" s="10"/>
      <c r="C260" s="87">
        <v>44</v>
      </c>
      <c r="D260" s="86" t="s">
        <v>54</v>
      </c>
      <c r="E260" s="97"/>
      <c r="F260" s="101">
        <v>1591.52</v>
      </c>
      <c r="G260" s="101">
        <v>100</v>
      </c>
    </row>
    <row r="261" spans="1:12" x14ac:dyDescent="0.25">
      <c r="A261" s="9"/>
      <c r="B261" s="14"/>
      <c r="C261" s="89">
        <v>51</v>
      </c>
      <c r="D261" s="89" t="s">
        <v>91</v>
      </c>
      <c r="E261" s="98"/>
      <c r="F261" s="99"/>
      <c r="G261" s="99"/>
    </row>
    <row r="262" spans="1:12" s="159" customFormat="1" x14ac:dyDescent="0.25">
      <c r="A262" s="11"/>
      <c r="B262" s="11"/>
      <c r="C262" s="11">
        <v>61</v>
      </c>
      <c r="D262" s="15" t="s">
        <v>171</v>
      </c>
      <c r="E262" s="36">
        <v>5360</v>
      </c>
      <c r="F262" s="38">
        <v>2540.4</v>
      </c>
      <c r="G262" s="38">
        <v>7000</v>
      </c>
    </row>
    <row r="263" spans="1:12" s="165" customFormat="1" x14ac:dyDescent="0.25">
      <c r="A263" s="92"/>
      <c r="B263" s="92"/>
      <c r="C263" s="92">
        <v>52</v>
      </c>
      <c r="D263" s="93" t="s">
        <v>43</v>
      </c>
      <c r="E263" s="95"/>
      <c r="F263" s="95">
        <v>3895.28</v>
      </c>
      <c r="G263" s="95">
        <v>27721</v>
      </c>
    </row>
    <row r="264" spans="1:12" s="42" customFormat="1" x14ac:dyDescent="0.25">
      <c r="A264" s="25"/>
      <c r="B264" s="25">
        <v>34</v>
      </c>
      <c r="C264" s="25"/>
      <c r="D264" s="44"/>
      <c r="E264" s="37"/>
      <c r="F264" s="37">
        <f>F269</f>
        <v>639.42999999999995</v>
      </c>
      <c r="G264" s="37"/>
    </row>
    <row r="265" spans="1:12" s="40" customFormat="1" ht="25.5" x14ac:dyDescent="0.25">
      <c r="A265" s="10"/>
      <c r="B265" s="10">
        <v>3431</v>
      </c>
      <c r="C265" s="10"/>
      <c r="D265" s="43" t="s">
        <v>79</v>
      </c>
      <c r="E265" s="37"/>
      <c r="F265" s="7"/>
      <c r="G265" s="37"/>
    </row>
    <row r="266" spans="1:12" x14ac:dyDescent="0.25">
      <c r="A266" s="10"/>
      <c r="B266" s="10"/>
      <c r="C266" s="78">
        <v>11</v>
      </c>
      <c r="D266" s="79" t="s">
        <v>13</v>
      </c>
      <c r="E266" s="100"/>
      <c r="F266" s="106"/>
      <c r="G266" s="106"/>
    </row>
    <row r="267" spans="1:12" x14ac:dyDescent="0.25">
      <c r="A267" s="10"/>
      <c r="B267" s="10"/>
      <c r="C267" s="81">
        <v>31</v>
      </c>
      <c r="D267" s="82" t="s">
        <v>38</v>
      </c>
      <c r="E267" s="104"/>
      <c r="F267" s="105"/>
      <c r="G267" s="105"/>
    </row>
    <row r="268" spans="1:12" x14ac:dyDescent="0.25">
      <c r="A268" s="10"/>
      <c r="B268" s="10"/>
      <c r="C268" s="84">
        <v>43</v>
      </c>
      <c r="D268" s="83" t="s">
        <v>63</v>
      </c>
      <c r="E268" s="102"/>
      <c r="F268" s="102"/>
      <c r="G268" s="102"/>
    </row>
    <row r="269" spans="1:12" x14ac:dyDescent="0.25">
      <c r="A269" s="10"/>
      <c r="B269" s="10"/>
      <c r="C269" s="87">
        <v>44</v>
      </c>
      <c r="D269" s="86" t="s">
        <v>54</v>
      </c>
      <c r="E269" s="97"/>
      <c r="F269" s="101">
        <v>639.42999999999995</v>
      </c>
      <c r="G269" s="101">
        <v>900</v>
      </c>
    </row>
    <row r="270" spans="1:12" x14ac:dyDescent="0.25">
      <c r="A270" s="9"/>
      <c r="B270" s="14"/>
      <c r="C270" s="89">
        <v>51</v>
      </c>
      <c r="D270" s="89" t="s">
        <v>91</v>
      </c>
      <c r="E270" s="98"/>
      <c r="F270" s="99"/>
      <c r="G270" s="99"/>
    </row>
    <row r="271" spans="1:12" s="39" customFormat="1" x14ac:dyDescent="0.25">
      <c r="A271" s="11"/>
      <c r="B271" s="11"/>
      <c r="C271" s="92">
        <v>52</v>
      </c>
      <c r="D271" s="93" t="s">
        <v>43</v>
      </c>
      <c r="E271" s="95"/>
      <c r="F271" s="96"/>
      <c r="G271" s="96"/>
    </row>
    <row r="272" spans="1:12" s="42" customFormat="1" x14ac:dyDescent="0.25">
      <c r="A272" s="25"/>
      <c r="B272" s="25">
        <v>37</v>
      </c>
      <c r="C272" s="25"/>
      <c r="D272" s="44"/>
      <c r="E272" s="37"/>
      <c r="F272" s="37"/>
      <c r="G272" s="37"/>
    </row>
    <row r="273" spans="1:10" s="40" customFormat="1" ht="25.5" x14ac:dyDescent="0.25">
      <c r="A273" s="10"/>
      <c r="B273" s="10">
        <v>3722</v>
      </c>
      <c r="C273" s="10"/>
      <c r="D273" s="43" t="s">
        <v>80</v>
      </c>
      <c r="E273" s="7"/>
      <c r="F273" s="7"/>
      <c r="G273" s="7"/>
      <c r="J273" s="163"/>
    </row>
    <row r="274" spans="1:10" x14ac:dyDescent="0.25">
      <c r="A274" s="10"/>
      <c r="B274" s="10"/>
      <c r="C274" s="78">
        <v>11</v>
      </c>
      <c r="D274" s="79" t="s">
        <v>13</v>
      </c>
      <c r="E274" s="100"/>
      <c r="F274" s="106"/>
      <c r="G274" s="106"/>
    </row>
    <row r="275" spans="1:10" x14ac:dyDescent="0.25">
      <c r="A275" s="10"/>
      <c r="B275" s="10"/>
      <c r="C275" s="81">
        <v>31</v>
      </c>
      <c r="D275" s="82" t="s">
        <v>38</v>
      </c>
      <c r="E275" s="104"/>
      <c r="F275" s="105"/>
      <c r="G275" s="105"/>
    </row>
    <row r="276" spans="1:10" x14ac:dyDescent="0.25">
      <c r="A276" s="10"/>
      <c r="B276" s="10"/>
      <c r="C276" s="84">
        <v>43</v>
      </c>
      <c r="D276" s="83" t="s">
        <v>63</v>
      </c>
      <c r="E276" s="102"/>
      <c r="F276" s="102"/>
      <c r="G276" s="102"/>
    </row>
    <row r="277" spans="1:10" x14ac:dyDescent="0.25">
      <c r="A277" s="10"/>
      <c r="B277" s="10"/>
      <c r="C277" s="87">
        <v>44</v>
      </c>
      <c r="D277" s="86" t="s">
        <v>54</v>
      </c>
      <c r="E277" s="97"/>
      <c r="F277" s="101"/>
      <c r="G277" s="101"/>
    </row>
    <row r="278" spans="1:10" x14ac:dyDescent="0.25">
      <c r="A278" s="9"/>
      <c r="B278" s="14"/>
      <c r="C278" s="89">
        <v>51</v>
      </c>
      <c r="D278" s="89" t="s">
        <v>91</v>
      </c>
      <c r="E278" s="98"/>
      <c r="F278" s="99"/>
      <c r="G278" s="99"/>
    </row>
    <row r="279" spans="1:10" s="39" customFormat="1" x14ac:dyDescent="0.25">
      <c r="A279" s="11"/>
      <c r="B279" s="11"/>
      <c r="C279" s="92">
        <v>52</v>
      </c>
      <c r="D279" s="93" t="s">
        <v>43</v>
      </c>
      <c r="E279" s="95"/>
      <c r="F279" s="96"/>
      <c r="G279" s="96">
        <v>30733</v>
      </c>
    </row>
    <row r="280" spans="1:10" s="39" customFormat="1" x14ac:dyDescent="0.25">
      <c r="A280" s="11"/>
      <c r="B280" s="11"/>
      <c r="C280" s="11"/>
      <c r="D280" s="11"/>
      <c r="E280" s="36"/>
      <c r="F280" s="38"/>
      <c r="G280" s="38"/>
    </row>
    <row r="281" spans="1:10" ht="25.5" x14ac:dyDescent="0.25">
      <c r="A281" s="12">
        <v>4</v>
      </c>
      <c r="B281" s="13"/>
      <c r="C281" s="13"/>
      <c r="D281" s="23" t="s">
        <v>18</v>
      </c>
      <c r="E281" s="37"/>
      <c r="F281" s="37"/>
      <c r="G281" s="37"/>
    </row>
    <row r="282" spans="1:10" s="42" customFormat="1" ht="38.25" x14ac:dyDescent="0.25">
      <c r="A282" s="9"/>
      <c r="B282" s="9">
        <v>42</v>
      </c>
      <c r="C282" s="9"/>
      <c r="D282" s="23" t="s">
        <v>44</v>
      </c>
      <c r="E282" s="37"/>
      <c r="F282" s="37"/>
      <c r="G282" s="37"/>
    </row>
    <row r="283" spans="1:10" s="40" customFormat="1" x14ac:dyDescent="0.25">
      <c r="A283" s="14"/>
      <c r="B283" s="14">
        <v>4212</v>
      </c>
      <c r="C283" s="14"/>
      <c r="D283" s="24" t="s">
        <v>81</v>
      </c>
      <c r="E283" s="7">
        <f>SUM(E284:E289)</f>
        <v>0</v>
      </c>
      <c r="F283" s="7"/>
      <c r="G283" s="7"/>
    </row>
    <row r="284" spans="1:10" x14ac:dyDescent="0.25">
      <c r="A284" s="10"/>
      <c r="B284" s="10"/>
      <c r="C284" s="78">
        <v>11</v>
      </c>
      <c r="D284" s="79" t="s">
        <v>13</v>
      </c>
      <c r="E284" s="100"/>
      <c r="F284" s="106"/>
      <c r="G284" s="106"/>
    </row>
    <row r="285" spans="1:10" x14ac:dyDescent="0.25">
      <c r="A285" s="10"/>
      <c r="B285" s="10"/>
      <c r="C285" s="81">
        <v>31</v>
      </c>
      <c r="D285" s="82" t="s">
        <v>38</v>
      </c>
      <c r="E285" s="104"/>
      <c r="F285" s="105"/>
      <c r="G285" s="105"/>
    </row>
    <row r="286" spans="1:10" x14ac:dyDescent="0.25">
      <c r="A286" s="10"/>
      <c r="B286" s="10"/>
      <c r="C286" s="84">
        <v>43</v>
      </c>
      <c r="D286" s="83" t="s">
        <v>63</v>
      </c>
      <c r="E286" s="102"/>
      <c r="F286" s="102"/>
      <c r="G286" s="102"/>
    </row>
    <row r="287" spans="1:10" x14ac:dyDescent="0.25">
      <c r="A287" s="10"/>
      <c r="B287" s="10"/>
      <c r="C287" s="87">
        <v>44</v>
      </c>
      <c r="D287" s="86" t="s">
        <v>54</v>
      </c>
      <c r="E287" s="97"/>
      <c r="F287" s="101"/>
      <c r="G287" s="101"/>
    </row>
    <row r="288" spans="1:10" x14ac:dyDescent="0.25">
      <c r="A288" s="9"/>
      <c r="B288" s="14"/>
      <c r="C288" s="89">
        <v>51</v>
      </c>
      <c r="D288" s="89" t="s">
        <v>91</v>
      </c>
      <c r="E288" s="98"/>
      <c r="F288" s="99"/>
      <c r="G288" s="99"/>
    </row>
    <row r="289" spans="1:7" s="39" customFormat="1" x14ac:dyDescent="0.25">
      <c r="A289" s="11"/>
      <c r="B289" s="11"/>
      <c r="C289" s="92">
        <v>52</v>
      </c>
      <c r="D289" s="93" t="s">
        <v>43</v>
      </c>
      <c r="E289" s="95"/>
      <c r="F289" s="96"/>
      <c r="G289" s="96"/>
    </row>
    <row r="290" spans="1:7" s="40" customFormat="1" x14ac:dyDescent="0.25">
      <c r="A290" s="14"/>
      <c r="B290" s="14">
        <v>4221</v>
      </c>
      <c r="C290" s="10"/>
      <c r="D290" s="10" t="s">
        <v>87</v>
      </c>
      <c r="E290" s="7"/>
      <c r="F290" s="7">
        <f t="shared" ref="F290:G290" si="4">SUM(F291:F296)</f>
        <v>0</v>
      </c>
      <c r="G290" s="7">
        <f t="shared" si="4"/>
        <v>0</v>
      </c>
    </row>
    <row r="291" spans="1:7" x14ac:dyDescent="0.25">
      <c r="A291" s="10"/>
      <c r="B291" s="10"/>
      <c r="C291" s="78">
        <v>11</v>
      </c>
      <c r="D291" s="79" t="s">
        <v>13</v>
      </c>
      <c r="E291" s="100"/>
      <c r="F291" s="106"/>
      <c r="G291" s="106"/>
    </row>
    <row r="292" spans="1:7" x14ac:dyDescent="0.25">
      <c r="A292" s="10"/>
      <c r="B292" s="10"/>
      <c r="C292" s="81">
        <v>31</v>
      </c>
      <c r="D292" s="82" t="s">
        <v>38</v>
      </c>
      <c r="E292" s="104"/>
      <c r="F292" s="105"/>
      <c r="G292" s="105"/>
    </row>
    <row r="293" spans="1:7" x14ac:dyDescent="0.25">
      <c r="A293" s="10"/>
      <c r="B293" s="10"/>
      <c r="C293" s="84">
        <v>43</v>
      </c>
      <c r="D293" s="83" t="s">
        <v>63</v>
      </c>
      <c r="E293" s="102"/>
      <c r="F293" s="102"/>
      <c r="G293" s="102"/>
    </row>
    <row r="294" spans="1:7" x14ac:dyDescent="0.25">
      <c r="A294" s="10"/>
      <c r="B294" s="10"/>
      <c r="C294" s="87">
        <v>44</v>
      </c>
      <c r="D294" s="86" t="s">
        <v>54</v>
      </c>
      <c r="E294" s="97"/>
      <c r="F294" s="101"/>
      <c r="G294" s="101"/>
    </row>
    <row r="295" spans="1:7" x14ac:dyDescent="0.25">
      <c r="A295" s="9"/>
      <c r="B295" s="14"/>
      <c r="C295" s="89">
        <v>51</v>
      </c>
      <c r="D295" s="89" t="s">
        <v>91</v>
      </c>
      <c r="E295" s="98"/>
      <c r="F295" s="99"/>
      <c r="G295" s="99"/>
    </row>
    <row r="296" spans="1:7" s="39" customFormat="1" x14ac:dyDescent="0.25">
      <c r="A296" s="11"/>
      <c r="B296" s="11"/>
      <c r="C296" s="92">
        <v>52</v>
      </c>
      <c r="D296" s="93" t="s">
        <v>43</v>
      </c>
      <c r="E296" s="95"/>
      <c r="F296" s="96"/>
      <c r="G296" s="96"/>
    </row>
    <row r="297" spans="1:7" s="40" customFormat="1" ht="14.25" customHeight="1" x14ac:dyDescent="0.25">
      <c r="A297" s="14"/>
      <c r="B297" s="14">
        <v>4222</v>
      </c>
      <c r="C297" s="10"/>
      <c r="D297" s="10" t="s">
        <v>88</v>
      </c>
      <c r="E297" s="7">
        <f>SUM(E298:E303)</f>
        <v>0</v>
      </c>
      <c r="F297" s="7">
        <f t="shared" ref="F297:G297" si="5">SUM(F298:F303)</f>
        <v>0</v>
      </c>
      <c r="G297" s="7">
        <f t="shared" si="5"/>
        <v>0</v>
      </c>
    </row>
    <row r="298" spans="1:7" x14ac:dyDescent="0.25">
      <c r="A298" s="10"/>
      <c r="B298" s="10"/>
      <c r="C298" s="78">
        <v>11</v>
      </c>
      <c r="D298" s="79" t="s">
        <v>13</v>
      </c>
      <c r="E298" s="100"/>
      <c r="F298" s="106"/>
      <c r="G298" s="106"/>
    </row>
    <row r="299" spans="1:7" x14ac:dyDescent="0.25">
      <c r="A299" s="10"/>
      <c r="B299" s="10"/>
      <c r="C299" s="81">
        <v>31</v>
      </c>
      <c r="D299" s="82" t="s">
        <v>38</v>
      </c>
      <c r="E299" s="104"/>
      <c r="F299" s="105"/>
      <c r="G299" s="105"/>
    </row>
    <row r="300" spans="1:7" x14ac:dyDescent="0.25">
      <c r="A300" s="10"/>
      <c r="B300" s="10"/>
      <c r="C300" s="84">
        <v>43</v>
      </c>
      <c r="D300" s="83" t="s">
        <v>63</v>
      </c>
      <c r="E300" s="102"/>
      <c r="F300" s="102"/>
      <c r="G300" s="102"/>
    </row>
    <row r="301" spans="1:7" x14ac:dyDescent="0.25">
      <c r="A301" s="10"/>
      <c r="B301" s="10"/>
      <c r="C301" s="87">
        <v>44</v>
      </c>
      <c r="D301" s="86" t="s">
        <v>54</v>
      </c>
      <c r="E301" s="97"/>
      <c r="F301" s="101"/>
      <c r="G301" s="101"/>
    </row>
    <row r="302" spans="1:7" x14ac:dyDescent="0.25">
      <c r="A302" s="9"/>
      <c r="B302" s="14"/>
      <c r="C302" s="89">
        <v>51</v>
      </c>
      <c r="D302" s="89" t="s">
        <v>91</v>
      </c>
      <c r="E302" s="98"/>
      <c r="F302" s="99"/>
      <c r="G302" s="99"/>
    </row>
    <row r="303" spans="1:7" s="39" customFormat="1" x14ac:dyDescent="0.25">
      <c r="A303" s="11"/>
      <c r="B303" s="11"/>
      <c r="C303" s="92">
        <v>52</v>
      </c>
      <c r="D303" s="93" t="s">
        <v>43</v>
      </c>
      <c r="E303" s="95"/>
      <c r="F303" s="96"/>
      <c r="G303" s="96"/>
    </row>
    <row r="304" spans="1:7" s="40" customFormat="1" ht="25.5" x14ac:dyDescent="0.25">
      <c r="A304" s="14"/>
      <c r="B304" s="14">
        <v>4227</v>
      </c>
      <c r="C304" s="10"/>
      <c r="D304" s="43" t="s">
        <v>97</v>
      </c>
      <c r="E304" s="7"/>
      <c r="F304" s="7"/>
      <c r="G304" s="7"/>
    </row>
    <row r="305" spans="1:7" x14ac:dyDescent="0.25">
      <c r="A305" s="10"/>
      <c r="B305" s="10"/>
      <c r="C305" s="78">
        <v>11</v>
      </c>
      <c r="D305" s="79" t="s">
        <v>13</v>
      </c>
      <c r="E305" s="100"/>
      <c r="F305" s="106"/>
      <c r="G305" s="106"/>
    </row>
    <row r="306" spans="1:7" x14ac:dyDescent="0.25">
      <c r="A306" s="10"/>
      <c r="B306" s="10"/>
      <c r="C306" s="81">
        <v>31</v>
      </c>
      <c r="D306" s="82" t="s">
        <v>38</v>
      </c>
      <c r="E306" s="104"/>
      <c r="F306" s="105"/>
      <c r="G306" s="105"/>
    </row>
    <row r="307" spans="1:7" x14ac:dyDescent="0.25">
      <c r="A307" s="10"/>
      <c r="B307" s="10"/>
      <c r="C307" s="84">
        <v>43</v>
      </c>
      <c r="D307" s="83" t="s">
        <v>63</v>
      </c>
      <c r="E307" s="102"/>
      <c r="F307" s="102"/>
      <c r="G307" s="102"/>
    </row>
    <row r="308" spans="1:7" x14ac:dyDescent="0.25">
      <c r="A308" s="10"/>
      <c r="B308" s="10"/>
      <c r="C308" s="87">
        <v>44</v>
      </c>
      <c r="D308" s="86" t="s">
        <v>54</v>
      </c>
      <c r="E308" s="97"/>
      <c r="F308" s="101"/>
      <c r="G308" s="101"/>
    </row>
    <row r="309" spans="1:7" x14ac:dyDescent="0.25">
      <c r="A309" s="9"/>
      <c r="B309" s="14"/>
      <c r="C309" s="89">
        <v>51</v>
      </c>
      <c r="D309" s="89" t="s">
        <v>91</v>
      </c>
      <c r="E309" s="98"/>
      <c r="F309" s="99"/>
      <c r="G309" s="99"/>
    </row>
    <row r="310" spans="1:7" s="39" customFormat="1" x14ac:dyDescent="0.25">
      <c r="A310" s="11"/>
      <c r="B310" s="11"/>
      <c r="C310" s="92">
        <v>52</v>
      </c>
      <c r="D310" s="93" t="s">
        <v>43</v>
      </c>
      <c r="E310" s="95"/>
      <c r="F310" s="96"/>
      <c r="G310" s="96"/>
    </row>
    <row r="311" spans="1:7" s="40" customFormat="1" x14ac:dyDescent="0.25">
      <c r="A311" s="14"/>
      <c r="B311" s="14">
        <v>4241</v>
      </c>
      <c r="C311" s="14"/>
      <c r="D311" s="24" t="s">
        <v>82</v>
      </c>
      <c r="E311" s="7"/>
      <c r="F311" s="7"/>
      <c r="G311" s="37"/>
    </row>
    <row r="312" spans="1:7" x14ac:dyDescent="0.25">
      <c r="A312" s="10"/>
      <c r="B312" s="10"/>
      <c r="C312" s="78">
        <v>11</v>
      </c>
      <c r="D312" s="79" t="s">
        <v>13</v>
      </c>
      <c r="E312" s="100"/>
      <c r="F312" s="106"/>
      <c r="G312" s="106"/>
    </row>
    <row r="313" spans="1:7" x14ac:dyDescent="0.25">
      <c r="A313" s="10"/>
      <c r="B313" s="10"/>
      <c r="C313" s="81">
        <v>31</v>
      </c>
      <c r="D313" s="82" t="s">
        <v>38</v>
      </c>
      <c r="E313" s="104"/>
      <c r="F313" s="105"/>
      <c r="G313" s="105"/>
    </row>
    <row r="314" spans="1:7" x14ac:dyDescent="0.25">
      <c r="A314" s="10"/>
      <c r="B314" s="10"/>
      <c r="C314" s="84">
        <v>43</v>
      </c>
      <c r="D314" s="83" t="s">
        <v>63</v>
      </c>
      <c r="E314" s="102"/>
      <c r="F314" s="102"/>
      <c r="G314" s="102"/>
    </row>
    <row r="315" spans="1:7" x14ac:dyDescent="0.25">
      <c r="A315" s="10"/>
      <c r="B315" s="10"/>
      <c r="C315" s="87">
        <v>44</v>
      </c>
      <c r="D315" s="86" t="s">
        <v>54</v>
      </c>
      <c r="E315" s="97"/>
      <c r="F315" s="101"/>
      <c r="G315" s="101"/>
    </row>
    <row r="316" spans="1:7" x14ac:dyDescent="0.25">
      <c r="A316" s="9"/>
      <c r="B316" s="14"/>
      <c r="C316" s="89">
        <v>51</v>
      </c>
      <c r="D316" s="89" t="s">
        <v>91</v>
      </c>
      <c r="E316" s="98"/>
      <c r="F316" s="99"/>
      <c r="G316" s="99"/>
    </row>
    <row r="317" spans="1:7" s="39" customFormat="1" x14ac:dyDescent="0.25">
      <c r="A317" s="11"/>
      <c r="B317" s="11"/>
      <c r="C317" s="92">
        <v>52</v>
      </c>
      <c r="D317" s="93" t="s">
        <v>43</v>
      </c>
      <c r="E317" s="95"/>
      <c r="F317" s="96"/>
      <c r="G317" s="96">
        <v>35216</v>
      </c>
    </row>
    <row r="318" spans="1:7" s="42" customFormat="1" ht="38.25" x14ac:dyDescent="0.25">
      <c r="A318" s="9"/>
      <c r="B318" s="9">
        <v>43</v>
      </c>
      <c r="C318" s="9"/>
      <c r="D318" s="23" t="s">
        <v>44</v>
      </c>
      <c r="E318" s="37"/>
      <c r="F318" s="37"/>
      <c r="G318" s="37"/>
    </row>
    <row r="319" spans="1:7" s="40" customFormat="1" x14ac:dyDescent="0.25">
      <c r="A319" s="14"/>
      <c r="B319" s="14">
        <v>4312</v>
      </c>
      <c r="C319" s="14"/>
      <c r="D319" s="24" t="s">
        <v>83</v>
      </c>
      <c r="E319" s="7"/>
      <c r="F319" s="7"/>
      <c r="G319" s="37"/>
    </row>
    <row r="320" spans="1:7" x14ac:dyDescent="0.25">
      <c r="A320" s="10"/>
      <c r="B320" s="10"/>
      <c r="C320" s="78">
        <v>11</v>
      </c>
      <c r="D320" s="79" t="s">
        <v>13</v>
      </c>
      <c r="E320" s="100"/>
      <c r="F320" s="106"/>
      <c r="G320" s="106"/>
    </row>
    <row r="321" spans="1:7" x14ac:dyDescent="0.25">
      <c r="A321" s="10"/>
      <c r="B321" s="10"/>
      <c r="C321" s="81">
        <v>31</v>
      </c>
      <c r="D321" s="82" t="s">
        <v>38</v>
      </c>
      <c r="E321" s="104"/>
      <c r="F321" s="105"/>
      <c r="G321" s="105"/>
    </row>
    <row r="322" spans="1:7" x14ac:dyDescent="0.25">
      <c r="A322" s="10"/>
      <c r="B322" s="10"/>
      <c r="C322" s="84">
        <v>43</v>
      </c>
      <c r="D322" s="83" t="s">
        <v>63</v>
      </c>
      <c r="E322" s="102"/>
      <c r="F322" s="102"/>
      <c r="G322" s="102"/>
    </row>
    <row r="323" spans="1:7" x14ac:dyDescent="0.25">
      <c r="A323" s="10"/>
      <c r="B323" s="10"/>
      <c r="C323" s="87">
        <v>44</v>
      </c>
      <c r="D323" s="86" t="s">
        <v>54</v>
      </c>
      <c r="E323" s="97"/>
      <c r="F323" s="101"/>
      <c r="G323" s="101"/>
    </row>
    <row r="324" spans="1:7" x14ac:dyDescent="0.25">
      <c r="A324" s="9"/>
      <c r="B324" s="14"/>
      <c r="C324" s="89">
        <v>51</v>
      </c>
      <c r="D324" s="89" t="s">
        <v>91</v>
      </c>
      <c r="E324" s="98"/>
      <c r="F324" s="99"/>
      <c r="G324" s="99"/>
    </row>
    <row r="325" spans="1:7" x14ac:dyDescent="0.25">
      <c r="A325" s="14"/>
      <c r="B325" s="14"/>
      <c r="C325" s="92">
        <v>52</v>
      </c>
      <c r="D325" s="92" t="s">
        <v>43</v>
      </c>
      <c r="E325" s="95"/>
      <c r="F325" s="96"/>
      <c r="G325" s="96"/>
    </row>
    <row r="326" spans="1:7" ht="15.75" customHeight="1" x14ac:dyDescent="0.25"/>
  </sheetData>
  <mergeCells count="5">
    <mergeCell ref="A1:G1"/>
    <mergeCell ref="A3:G3"/>
    <mergeCell ref="A5:G5"/>
    <mergeCell ref="A7:G7"/>
    <mergeCell ref="A87:G87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9"/>
  <sheetViews>
    <sheetView topLeftCell="A10" workbookViewId="0">
      <selection activeCell="D29" sqref="D29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221" t="s">
        <v>104</v>
      </c>
      <c r="B1" s="221"/>
      <c r="C1" s="221"/>
      <c r="D1" s="221"/>
    </row>
    <row r="2" spans="1:4" ht="18" customHeight="1" x14ac:dyDescent="0.25">
      <c r="A2" s="22"/>
      <c r="B2" s="22"/>
      <c r="C2" s="22"/>
      <c r="D2" s="22"/>
    </row>
    <row r="3" spans="1:4" ht="15.75" customHeight="1" x14ac:dyDescent="0.25">
      <c r="A3" s="221" t="s">
        <v>31</v>
      </c>
      <c r="B3" s="221"/>
      <c r="C3" s="221"/>
      <c r="D3" s="221"/>
    </row>
    <row r="4" spans="1:4" ht="18" x14ac:dyDescent="0.25">
      <c r="B4" s="22"/>
      <c r="C4" s="22"/>
      <c r="D4" s="22"/>
    </row>
    <row r="5" spans="1:4" ht="18" customHeight="1" x14ac:dyDescent="0.25">
      <c r="A5" s="221" t="s">
        <v>8</v>
      </c>
      <c r="B5" s="221"/>
      <c r="C5" s="221"/>
      <c r="D5" s="221"/>
    </row>
    <row r="6" spans="1:4" ht="18" x14ac:dyDescent="0.25">
      <c r="A6" s="22"/>
      <c r="B6" s="22"/>
      <c r="C6" s="22"/>
      <c r="D6" s="22"/>
    </row>
    <row r="7" spans="1:4" ht="15.75" customHeight="1" x14ac:dyDescent="0.25">
      <c r="A7" s="221" t="s">
        <v>118</v>
      </c>
      <c r="B7" s="221"/>
      <c r="C7" s="221"/>
      <c r="D7" s="221"/>
    </row>
    <row r="8" spans="1:4" ht="18" x14ac:dyDescent="0.25">
      <c r="A8" s="22"/>
      <c r="B8" s="22"/>
      <c r="C8" s="22"/>
      <c r="D8" s="22"/>
    </row>
    <row r="9" spans="1:4" x14ac:dyDescent="0.25">
      <c r="A9" s="18" t="s">
        <v>119</v>
      </c>
      <c r="B9" s="17" t="s">
        <v>194</v>
      </c>
      <c r="C9" s="18" t="s">
        <v>165</v>
      </c>
      <c r="D9" s="18" t="s">
        <v>195</v>
      </c>
    </row>
    <row r="10" spans="1:4" x14ac:dyDescent="0.25">
      <c r="A10" s="76" t="s">
        <v>0</v>
      </c>
      <c r="B10" s="111">
        <f>B12+B14+B17+B19+B20+B22</f>
        <v>1353097</v>
      </c>
      <c r="C10" s="111">
        <f>C12+C13+C16+C17+C19+C20+C22</f>
        <v>1445752</v>
      </c>
      <c r="D10" s="111">
        <f>D12+D14+D16+D17+D19+D20+D22</f>
        <v>2159503</v>
      </c>
    </row>
    <row r="11" spans="1:4" x14ac:dyDescent="0.25">
      <c r="A11" s="23" t="s">
        <v>120</v>
      </c>
      <c r="B11" s="112"/>
      <c r="C11" s="112"/>
      <c r="D11" s="112"/>
    </row>
    <row r="12" spans="1:4" x14ac:dyDescent="0.25">
      <c r="A12" s="78" t="s">
        <v>121</v>
      </c>
      <c r="B12" s="106">
        <v>1938</v>
      </c>
      <c r="C12" s="106">
        <v>6500</v>
      </c>
      <c r="D12" s="106">
        <v>7901</v>
      </c>
    </row>
    <row r="13" spans="1:4" x14ac:dyDescent="0.25">
      <c r="A13" s="23" t="s">
        <v>127</v>
      </c>
      <c r="B13" s="112"/>
      <c r="C13" s="112">
        <v>8468</v>
      </c>
      <c r="D13" s="112"/>
    </row>
    <row r="14" spans="1:4" x14ac:dyDescent="0.25">
      <c r="A14" s="81" t="s">
        <v>128</v>
      </c>
      <c r="B14" s="105"/>
      <c r="C14" s="105"/>
      <c r="D14" s="105">
        <v>8468</v>
      </c>
    </row>
    <row r="15" spans="1:4" ht="25.5" x14ac:dyDescent="0.25">
      <c r="A15" s="9" t="s">
        <v>122</v>
      </c>
      <c r="B15" s="37"/>
      <c r="C15" s="37"/>
      <c r="D15" s="37"/>
    </row>
    <row r="16" spans="1:4" ht="25.5" x14ac:dyDescent="0.25">
      <c r="A16" s="85" t="s">
        <v>123</v>
      </c>
      <c r="B16" s="103"/>
      <c r="C16" s="103">
        <v>19000</v>
      </c>
      <c r="D16" s="103">
        <v>26645</v>
      </c>
    </row>
    <row r="17" spans="1:4" ht="25.5" x14ac:dyDescent="0.25">
      <c r="A17" s="86" t="s">
        <v>162</v>
      </c>
      <c r="B17" s="101">
        <v>72453</v>
      </c>
      <c r="C17" s="101">
        <v>80444</v>
      </c>
      <c r="D17" s="101">
        <v>101850</v>
      </c>
    </row>
    <row r="18" spans="1:4" x14ac:dyDescent="0.25">
      <c r="A18" s="76" t="s">
        <v>124</v>
      </c>
      <c r="B18" s="37"/>
      <c r="C18" s="37"/>
      <c r="D18" s="37"/>
    </row>
    <row r="19" spans="1:4" x14ac:dyDescent="0.25">
      <c r="A19" s="90" t="s">
        <v>163</v>
      </c>
      <c r="B19" s="131">
        <v>31758</v>
      </c>
      <c r="C19" s="131">
        <v>35359</v>
      </c>
      <c r="D19" s="131">
        <v>35781</v>
      </c>
    </row>
    <row r="20" spans="1:4" x14ac:dyDescent="0.25">
      <c r="A20" s="92" t="s">
        <v>125</v>
      </c>
      <c r="B20" s="96">
        <v>1241588</v>
      </c>
      <c r="C20" s="96">
        <v>1290497</v>
      </c>
      <c r="D20" s="96">
        <v>1971858</v>
      </c>
    </row>
    <row r="21" spans="1:4" x14ac:dyDescent="0.25">
      <c r="A21" s="107" t="s">
        <v>187</v>
      </c>
      <c r="B21" s="107"/>
      <c r="C21" s="107"/>
      <c r="D21" s="107"/>
    </row>
    <row r="22" spans="1:4" x14ac:dyDescent="0.25">
      <c r="A22" s="107" t="s">
        <v>188</v>
      </c>
      <c r="B22" s="107">
        <v>5360</v>
      </c>
      <c r="C22" s="107">
        <v>5484</v>
      </c>
      <c r="D22" s="164">
        <v>7000</v>
      </c>
    </row>
    <row r="24" spans="1:4" ht="15.75" customHeight="1" x14ac:dyDescent="0.25">
      <c r="A24" s="221" t="s">
        <v>126</v>
      </c>
      <c r="B24" s="221"/>
      <c r="C24" s="221"/>
      <c r="D24" s="221"/>
    </row>
    <row r="25" spans="1:4" ht="18" x14ac:dyDescent="0.25">
      <c r="A25" s="22"/>
      <c r="B25" s="22"/>
      <c r="C25" s="22"/>
      <c r="D25" s="22"/>
    </row>
    <row r="26" spans="1:4" x14ac:dyDescent="0.25">
      <c r="A26" s="18" t="s">
        <v>119</v>
      </c>
      <c r="B26" s="18" t="s">
        <v>194</v>
      </c>
      <c r="C26" s="18" t="s">
        <v>165</v>
      </c>
      <c r="D26" s="18" t="s">
        <v>195</v>
      </c>
    </row>
    <row r="27" spans="1:4" x14ac:dyDescent="0.25">
      <c r="A27" s="18" t="s">
        <v>201</v>
      </c>
      <c r="B27" s="176">
        <v>1353097</v>
      </c>
      <c r="C27" s="176">
        <v>1445752</v>
      </c>
      <c r="D27" s="176"/>
    </row>
    <row r="28" spans="1:4" x14ac:dyDescent="0.25">
      <c r="A28" s="76" t="s">
        <v>2</v>
      </c>
      <c r="B28" s="112">
        <v>1353097</v>
      </c>
      <c r="C28" s="112">
        <f>C29+C31+C33+C36+C38+C39</f>
        <v>1445752</v>
      </c>
      <c r="D28" s="112">
        <f>D30+D32+D34+D35+D37+D38+D39</f>
        <v>2159503</v>
      </c>
    </row>
    <row r="29" spans="1:4" ht="15.75" customHeight="1" x14ac:dyDescent="0.25">
      <c r="A29" s="23" t="s">
        <v>120</v>
      </c>
      <c r="B29" s="112"/>
      <c r="C29" s="112">
        <f t="shared" ref="C29" si="0">C30</f>
        <v>6500</v>
      </c>
      <c r="D29" s="112"/>
    </row>
    <row r="30" spans="1:4" x14ac:dyDescent="0.25">
      <c r="A30" s="78" t="s">
        <v>121</v>
      </c>
      <c r="B30" s="106">
        <v>1938</v>
      </c>
      <c r="C30" s="106">
        <v>6500</v>
      </c>
      <c r="D30" s="106">
        <v>7901</v>
      </c>
    </row>
    <row r="31" spans="1:4" x14ac:dyDescent="0.25">
      <c r="A31" s="23" t="s">
        <v>127</v>
      </c>
      <c r="B31" s="112"/>
      <c r="C31" s="112">
        <v>8468</v>
      </c>
      <c r="D31" s="112"/>
    </row>
    <row r="32" spans="1:4" x14ac:dyDescent="0.25">
      <c r="A32" s="81" t="s">
        <v>128</v>
      </c>
      <c r="B32" s="105"/>
      <c r="C32" s="105">
        <v>8468</v>
      </c>
      <c r="D32" s="105">
        <v>8468</v>
      </c>
    </row>
    <row r="33" spans="1:4" ht="25.5" x14ac:dyDescent="0.25">
      <c r="A33" s="9" t="s">
        <v>122</v>
      </c>
      <c r="B33" s="64"/>
      <c r="C33" s="64">
        <f t="shared" ref="C33" si="1">SUM(C34:C35)</f>
        <v>99444</v>
      </c>
      <c r="D33" s="64"/>
    </row>
    <row r="34" spans="1:4" ht="25.5" x14ac:dyDescent="0.25">
      <c r="A34" s="85" t="s">
        <v>123</v>
      </c>
      <c r="B34" s="103"/>
      <c r="C34" s="103">
        <v>19000</v>
      </c>
      <c r="D34" s="103">
        <v>26645</v>
      </c>
    </row>
    <row r="35" spans="1:4" ht="25.5" x14ac:dyDescent="0.25">
      <c r="A35" s="86" t="s">
        <v>162</v>
      </c>
      <c r="B35" s="101">
        <v>72453</v>
      </c>
      <c r="C35" s="101">
        <v>80444</v>
      </c>
      <c r="D35" s="101">
        <v>101850</v>
      </c>
    </row>
    <row r="36" spans="1:4" x14ac:dyDescent="0.25">
      <c r="A36" s="76" t="s">
        <v>124</v>
      </c>
      <c r="B36" s="64"/>
      <c r="C36" s="64">
        <v>35359</v>
      </c>
      <c r="D36" s="64"/>
    </row>
    <row r="37" spans="1:4" x14ac:dyDescent="0.25">
      <c r="A37" s="90" t="s">
        <v>163</v>
      </c>
      <c r="B37" s="131">
        <v>31758</v>
      </c>
      <c r="C37" s="131">
        <v>35359</v>
      </c>
      <c r="D37" s="131">
        <v>35781</v>
      </c>
    </row>
    <row r="38" spans="1:4" x14ac:dyDescent="0.25">
      <c r="A38" s="92" t="s">
        <v>125</v>
      </c>
      <c r="B38" s="96">
        <v>1241588</v>
      </c>
      <c r="C38" s="96">
        <v>1290497</v>
      </c>
      <c r="D38" s="96">
        <v>1971858</v>
      </c>
    </row>
    <row r="39" spans="1:4" x14ac:dyDescent="0.25">
      <c r="A39" s="107" t="s">
        <v>186</v>
      </c>
      <c r="B39" s="107">
        <v>5360</v>
      </c>
      <c r="C39" s="107">
        <v>5484</v>
      </c>
      <c r="D39" s="164">
        <v>7000</v>
      </c>
    </row>
  </sheetData>
  <mergeCells count="5">
    <mergeCell ref="A24:D24"/>
    <mergeCell ref="A1:D1"/>
    <mergeCell ref="A3:D3"/>
    <mergeCell ref="A5:D5"/>
    <mergeCell ref="A7:D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workbookViewId="0">
      <selection activeCell="D16" sqref="D16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221" t="s">
        <v>198</v>
      </c>
      <c r="B1" s="221"/>
      <c r="C1" s="221"/>
      <c r="D1" s="221"/>
    </row>
    <row r="2" spans="1:4" ht="18" customHeight="1" x14ac:dyDescent="0.25">
      <c r="A2" s="22"/>
      <c r="B2" s="22"/>
      <c r="C2" s="22"/>
      <c r="D2" s="22"/>
    </row>
    <row r="3" spans="1:4" ht="15.75" x14ac:dyDescent="0.25">
      <c r="A3" s="221" t="s">
        <v>31</v>
      </c>
      <c r="B3" s="221"/>
      <c r="C3" s="221"/>
      <c r="D3" s="221"/>
    </row>
    <row r="4" spans="1:4" ht="18" x14ac:dyDescent="0.25">
      <c r="A4" s="22"/>
      <c r="B4" s="22"/>
      <c r="C4" s="22"/>
      <c r="D4" s="22"/>
    </row>
    <row r="5" spans="1:4" ht="18" customHeight="1" x14ac:dyDescent="0.25">
      <c r="A5" s="221" t="s">
        <v>8</v>
      </c>
      <c r="B5" s="241"/>
      <c r="C5" s="241"/>
      <c r="D5" s="241"/>
    </row>
    <row r="6" spans="1:4" ht="18" x14ac:dyDescent="0.25">
      <c r="A6" s="22"/>
      <c r="B6" s="22"/>
      <c r="C6" s="22"/>
      <c r="D6" s="22"/>
    </row>
    <row r="7" spans="1:4" ht="15.75" x14ac:dyDescent="0.25">
      <c r="A7" s="221" t="s">
        <v>19</v>
      </c>
      <c r="B7" s="242"/>
      <c r="C7" s="242"/>
      <c r="D7" s="242"/>
    </row>
    <row r="8" spans="1:4" ht="18" x14ac:dyDescent="0.25">
      <c r="A8" s="22"/>
      <c r="B8" s="22"/>
      <c r="C8" s="22"/>
      <c r="D8" s="22"/>
    </row>
    <row r="9" spans="1:4" x14ac:dyDescent="0.25">
      <c r="A9" s="18" t="s">
        <v>20</v>
      </c>
      <c r="B9" s="17" t="s">
        <v>194</v>
      </c>
      <c r="C9" s="18" t="s">
        <v>165</v>
      </c>
      <c r="D9" s="18" t="s">
        <v>195</v>
      </c>
    </row>
    <row r="10" spans="1:4" ht="15.75" customHeight="1" x14ac:dyDescent="0.25">
      <c r="A10" s="9" t="s">
        <v>21</v>
      </c>
      <c r="B10" s="37">
        <v>1353097</v>
      </c>
      <c r="C10" s="37">
        <f t="shared" ref="C10" si="0">C11+C14+C17</f>
        <v>1445752</v>
      </c>
      <c r="D10" s="37">
        <v>2159503</v>
      </c>
    </row>
    <row r="11" spans="1:4" ht="15.75" customHeight="1" x14ac:dyDescent="0.25">
      <c r="A11" s="9" t="s">
        <v>22</v>
      </c>
      <c r="B11" s="37"/>
      <c r="C11" s="64"/>
      <c r="D11" s="64"/>
    </row>
    <row r="12" spans="1:4" s="39" customFormat="1" ht="25.5" x14ac:dyDescent="0.25">
      <c r="A12" s="15" t="s">
        <v>23</v>
      </c>
      <c r="B12" s="36"/>
      <c r="C12" s="38"/>
      <c r="D12" s="38"/>
    </row>
    <row r="13" spans="1:4" s="39" customFormat="1" x14ac:dyDescent="0.25">
      <c r="A13" s="65" t="s">
        <v>24</v>
      </c>
      <c r="B13" s="36"/>
      <c r="C13" s="38"/>
      <c r="D13" s="38"/>
    </row>
    <row r="14" spans="1:4" x14ac:dyDescent="0.25">
      <c r="A14" s="12" t="s">
        <v>102</v>
      </c>
      <c r="B14" s="37">
        <f>B15+B16</f>
        <v>1353277</v>
      </c>
      <c r="C14" s="37">
        <f t="shared" ref="C14:D14" si="1">C15+C16</f>
        <v>1445752</v>
      </c>
      <c r="D14" s="37">
        <f t="shared" si="1"/>
        <v>2159503</v>
      </c>
    </row>
    <row r="15" spans="1:4" s="39" customFormat="1" x14ac:dyDescent="0.25">
      <c r="A15" s="65" t="s">
        <v>96</v>
      </c>
      <c r="B15" s="36">
        <v>1338971</v>
      </c>
      <c r="C15" s="36">
        <v>1408914</v>
      </c>
      <c r="D15" s="36">
        <v>2124287</v>
      </c>
    </row>
    <row r="16" spans="1:4" s="39" customFormat="1" x14ac:dyDescent="0.25">
      <c r="A16" s="65" t="s">
        <v>103</v>
      </c>
      <c r="B16" s="36">
        <v>14306</v>
      </c>
      <c r="C16" s="36">
        <v>36838</v>
      </c>
      <c r="D16" s="36">
        <v>35216</v>
      </c>
    </row>
    <row r="17" spans="1:4" x14ac:dyDescent="0.25">
      <c r="A17" s="9" t="s">
        <v>25</v>
      </c>
      <c r="B17" s="7"/>
      <c r="C17" s="8"/>
      <c r="D17" s="8"/>
    </row>
    <row r="18" spans="1:4" s="39" customFormat="1" ht="25.5" x14ac:dyDescent="0.25">
      <c r="A18" s="16" t="s">
        <v>26</v>
      </c>
      <c r="B18" s="36"/>
      <c r="C18" s="38"/>
      <c r="D18" s="38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H2" sqref="H1:H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221" t="s">
        <v>198</v>
      </c>
      <c r="B1" s="221"/>
      <c r="C1" s="221"/>
      <c r="D1" s="221"/>
      <c r="E1" s="221"/>
      <c r="F1" s="221"/>
      <c r="G1" s="221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221" t="s">
        <v>31</v>
      </c>
      <c r="B3" s="221"/>
      <c r="C3" s="221"/>
      <c r="D3" s="221"/>
      <c r="E3" s="221"/>
      <c r="F3" s="221"/>
      <c r="G3" s="221"/>
    </row>
    <row r="4" spans="1:7" ht="18" x14ac:dyDescent="0.25">
      <c r="A4" s="4"/>
      <c r="B4" s="4"/>
      <c r="C4" s="4"/>
      <c r="D4" s="4"/>
      <c r="E4" s="4"/>
      <c r="F4" s="4"/>
      <c r="G4" s="4"/>
    </row>
    <row r="5" spans="1:7" ht="18" customHeight="1" x14ac:dyDescent="0.25">
      <c r="A5" s="221" t="s">
        <v>27</v>
      </c>
      <c r="B5" s="241"/>
      <c r="C5" s="241"/>
      <c r="D5" s="241"/>
      <c r="E5" s="241"/>
      <c r="F5" s="241"/>
      <c r="G5" s="241"/>
    </row>
    <row r="6" spans="1:7" ht="18" x14ac:dyDescent="0.25">
      <c r="A6" s="4"/>
      <c r="B6" s="4"/>
      <c r="C6" s="4"/>
      <c r="D6" s="4"/>
      <c r="E6" s="4"/>
      <c r="F6" s="4"/>
      <c r="G6" s="4"/>
    </row>
    <row r="7" spans="1:7" x14ac:dyDescent="0.25">
      <c r="A7" s="18" t="s">
        <v>9</v>
      </c>
      <c r="B7" s="17" t="s">
        <v>10</v>
      </c>
      <c r="C7" s="17" t="s">
        <v>11</v>
      </c>
      <c r="D7" s="17" t="s">
        <v>46</v>
      </c>
      <c r="E7" s="17" t="s">
        <v>194</v>
      </c>
      <c r="F7" s="18" t="s">
        <v>190</v>
      </c>
      <c r="G7" s="18" t="s">
        <v>195</v>
      </c>
    </row>
    <row r="8" spans="1:7" ht="25.5" x14ac:dyDescent="0.25">
      <c r="A8" s="9">
        <v>8</v>
      </c>
      <c r="B8" s="9"/>
      <c r="C8" s="9"/>
      <c r="D8" s="9" t="s">
        <v>28</v>
      </c>
      <c r="E8" s="7">
        <f>E9</f>
        <v>0</v>
      </c>
      <c r="F8" s="7">
        <f t="shared" ref="F8:G9" si="0">F9</f>
        <v>0</v>
      </c>
      <c r="G8" s="7">
        <f t="shared" si="0"/>
        <v>0</v>
      </c>
    </row>
    <row r="9" spans="1:7" x14ac:dyDescent="0.25">
      <c r="A9" s="9"/>
      <c r="B9" s="14">
        <v>84</v>
      </c>
      <c r="C9" s="14"/>
      <c r="D9" s="14" t="s">
        <v>35</v>
      </c>
      <c r="E9" s="7">
        <f>E10</f>
        <v>0</v>
      </c>
      <c r="F9" s="7">
        <f t="shared" si="0"/>
        <v>0</v>
      </c>
      <c r="G9" s="7">
        <f t="shared" si="0"/>
        <v>0</v>
      </c>
    </row>
    <row r="10" spans="1:7" ht="25.5" x14ac:dyDescent="0.25">
      <c r="A10" s="10"/>
      <c r="B10" s="10"/>
      <c r="C10" s="11">
        <v>81</v>
      </c>
      <c r="D10" s="15" t="s">
        <v>36</v>
      </c>
      <c r="E10" s="7">
        <v>0</v>
      </c>
      <c r="F10" s="8">
        <v>0</v>
      </c>
      <c r="G10" s="8">
        <v>0</v>
      </c>
    </row>
    <row r="11" spans="1:7" ht="25.5" x14ac:dyDescent="0.25">
      <c r="A11" s="12">
        <v>5</v>
      </c>
      <c r="B11" s="13"/>
      <c r="C11" s="13"/>
      <c r="D11" s="23" t="s">
        <v>29</v>
      </c>
      <c r="E11" s="7">
        <f>E12</f>
        <v>0</v>
      </c>
      <c r="F11" s="7">
        <f t="shared" ref="F11:G11" si="1">F12</f>
        <v>0</v>
      </c>
      <c r="G11" s="7">
        <f t="shared" si="1"/>
        <v>0</v>
      </c>
    </row>
    <row r="12" spans="1:7" ht="25.5" x14ac:dyDescent="0.25">
      <c r="A12" s="14"/>
      <c r="B12" s="14">
        <v>54</v>
      </c>
      <c r="C12" s="14"/>
      <c r="D12" s="24" t="s">
        <v>37</v>
      </c>
      <c r="E12" s="7">
        <f>SUM(E13:E14)</f>
        <v>0</v>
      </c>
      <c r="F12" s="7">
        <f t="shared" ref="F12:G12" si="2">SUM(F13:F14)</f>
        <v>0</v>
      </c>
      <c r="G12" s="7">
        <f t="shared" si="2"/>
        <v>0</v>
      </c>
    </row>
    <row r="13" spans="1:7" x14ac:dyDescent="0.25">
      <c r="A13" s="14"/>
      <c r="B13" s="14"/>
      <c r="C13" s="11">
        <v>11</v>
      </c>
      <c r="D13" s="11" t="s">
        <v>13</v>
      </c>
      <c r="E13" s="7">
        <v>0</v>
      </c>
      <c r="F13" s="8">
        <v>0</v>
      </c>
      <c r="G13" s="8">
        <v>0</v>
      </c>
    </row>
    <row r="14" spans="1:7" x14ac:dyDescent="0.25">
      <c r="A14" s="14"/>
      <c r="B14" s="14"/>
      <c r="C14" s="11">
        <v>31</v>
      </c>
      <c r="D14" s="11" t="s">
        <v>38</v>
      </c>
      <c r="E14" s="7">
        <v>0</v>
      </c>
      <c r="F14" s="8">
        <v>0</v>
      </c>
      <c r="G14" s="8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"/>
  <sheetViews>
    <sheetView workbookViewId="0">
      <selection activeCell="E2" sqref="E1:E1048576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221" t="s">
        <v>199</v>
      </c>
      <c r="B1" s="221"/>
      <c r="C1" s="221"/>
      <c r="D1" s="221"/>
    </row>
    <row r="2" spans="1:4" ht="18" customHeight="1" x14ac:dyDescent="0.25">
      <c r="A2" s="22"/>
      <c r="B2" s="22"/>
      <c r="C2" s="22"/>
      <c r="D2" s="22"/>
    </row>
    <row r="3" spans="1:4" ht="15.75" customHeight="1" x14ac:dyDescent="0.25">
      <c r="A3" s="221" t="s">
        <v>31</v>
      </c>
      <c r="B3" s="221"/>
      <c r="C3" s="221"/>
      <c r="D3" s="221"/>
    </row>
    <row r="4" spans="1:4" ht="18" x14ac:dyDescent="0.25">
      <c r="A4" s="22"/>
      <c r="B4" s="22"/>
      <c r="C4" s="22"/>
      <c r="D4" s="22"/>
    </row>
    <row r="5" spans="1:4" ht="18" customHeight="1" x14ac:dyDescent="0.25">
      <c r="A5" s="221" t="s">
        <v>129</v>
      </c>
      <c r="B5" s="221"/>
      <c r="C5" s="221"/>
      <c r="D5" s="221"/>
    </row>
    <row r="6" spans="1:4" ht="18" x14ac:dyDescent="0.25">
      <c r="A6" s="22"/>
      <c r="B6" s="22"/>
      <c r="C6" s="22"/>
      <c r="D6" s="22"/>
    </row>
    <row r="7" spans="1:4" x14ac:dyDescent="0.25">
      <c r="A7" s="17" t="s">
        <v>119</v>
      </c>
      <c r="B7" s="17" t="s">
        <v>194</v>
      </c>
      <c r="C7" s="18" t="s">
        <v>165</v>
      </c>
      <c r="D7" s="18" t="s">
        <v>195</v>
      </c>
    </row>
    <row r="8" spans="1:4" x14ac:dyDescent="0.25">
      <c r="A8" s="9" t="s">
        <v>130</v>
      </c>
      <c r="B8" s="7"/>
      <c r="C8" s="8"/>
      <c r="D8" s="8"/>
    </row>
    <row r="9" spans="1:4" ht="25.5" x14ac:dyDescent="0.25">
      <c r="A9" s="9" t="s">
        <v>131</v>
      </c>
      <c r="B9" s="7"/>
      <c r="C9" s="8"/>
      <c r="D9" s="8"/>
    </row>
    <row r="10" spans="1:4" ht="25.5" x14ac:dyDescent="0.25">
      <c r="A10" s="15" t="s">
        <v>132</v>
      </c>
      <c r="B10" s="7"/>
      <c r="C10" s="8"/>
      <c r="D10" s="8"/>
    </row>
    <row r="11" spans="1:4" x14ac:dyDescent="0.25">
      <c r="A11" s="15"/>
      <c r="B11" s="7"/>
      <c r="C11" s="8"/>
      <c r="D11" s="8"/>
    </row>
    <row r="12" spans="1:4" x14ac:dyDescent="0.25">
      <c r="A12" s="9" t="s">
        <v>133</v>
      </c>
      <c r="B12" s="7"/>
      <c r="C12" s="8"/>
      <c r="D12" s="8"/>
    </row>
    <row r="13" spans="1:4" x14ac:dyDescent="0.25">
      <c r="A13" s="23" t="s">
        <v>120</v>
      </c>
      <c r="B13" s="7"/>
      <c r="C13" s="8"/>
      <c r="D13" s="8"/>
    </row>
    <row r="14" spans="1:4" x14ac:dyDescent="0.25">
      <c r="A14" s="11" t="s">
        <v>121</v>
      </c>
      <c r="B14" s="7"/>
      <c r="C14" s="8"/>
      <c r="D14" s="8"/>
    </row>
    <row r="15" spans="1:4" x14ac:dyDescent="0.25">
      <c r="A15" s="23" t="s">
        <v>127</v>
      </c>
      <c r="B15" s="7"/>
      <c r="C15" s="8"/>
      <c r="D15" s="8"/>
    </row>
    <row r="16" spans="1:4" x14ac:dyDescent="0.25">
      <c r="A16" s="11" t="s">
        <v>128</v>
      </c>
      <c r="B16" s="7"/>
      <c r="C16" s="8"/>
      <c r="D16" s="8"/>
    </row>
  </sheetData>
  <mergeCells count="3">
    <mergeCell ref="A1:D1"/>
    <mergeCell ref="A3:D3"/>
    <mergeCell ref="A5:D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90"/>
  <sheetViews>
    <sheetView tabSelected="1" topLeftCell="A178" zoomScaleNormal="100" workbookViewId="0">
      <selection activeCell="E207" sqref="E207"/>
    </sheetView>
  </sheetViews>
  <sheetFormatPr defaultRowHeight="15" x14ac:dyDescent="0.25"/>
  <cols>
    <col min="1" max="1" width="7.85546875" bestFit="1" customWidth="1"/>
    <col min="2" max="2" width="8.42578125" bestFit="1" customWidth="1"/>
    <col min="3" max="3" width="8.7109375" customWidth="1"/>
    <col min="4" max="4" width="30" customWidth="1"/>
    <col min="5" max="6" width="25.28515625" customWidth="1"/>
    <col min="7" max="7" width="18" customWidth="1"/>
  </cols>
  <sheetData>
    <row r="1" spans="1:11" ht="42" customHeight="1" x14ac:dyDescent="0.25">
      <c r="A1" s="221" t="s">
        <v>200</v>
      </c>
      <c r="B1" s="221"/>
      <c r="C1" s="221"/>
      <c r="D1" s="221"/>
      <c r="E1" s="221"/>
      <c r="F1" s="221"/>
      <c r="G1" s="221"/>
    </row>
    <row r="2" spans="1:11" ht="18" x14ac:dyDescent="0.25">
      <c r="A2" s="22"/>
      <c r="B2" s="22"/>
      <c r="C2" s="22"/>
      <c r="D2" s="22"/>
      <c r="E2" s="22"/>
      <c r="F2" s="22"/>
      <c r="G2" s="22"/>
    </row>
    <row r="3" spans="1:11" ht="18" customHeight="1" x14ac:dyDescent="0.25">
      <c r="A3" s="221" t="s">
        <v>30</v>
      </c>
      <c r="B3" s="221"/>
      <c r="C3" s="221"/>
      <c r="D3" s="221"/>
      <c r="E3" s="221"/>
      <c r="F3" s="221"/>
      <c r="G3" s="221"/>
    </row>
    <row r="4" spans="1:11" ht="18" x14ac:dyDescent="0.25">
      <c r="A4" s="22"/>
      <c r="B4" s="22"/>
      <c r="C4" s="22"/>
      <c r="D4" s="22"/>
      <c r="E4" s="22"/>
      <c r="F4" s="22"/>
      <c r="G4" s="22"/>
    </row>
    <row r="5" spans="1:11" ht="15.75" thickBot="1" x14ac:dyDescent="0.3">
      <c r="A5" s="285" t="s">
        <v>32</v>
      </c>
      <c r="B5" s="286"/>
      <c r="C5" s="287"/>
      <c r="D5" s="17" t="s">
        <v>33</v>
      </c>
      <c r="E5" s="17" t="s">
        <v>194</v>
      </c>
      <c r="F5" s="18" t="s">
        <v>165</v>
      </c>
      <c r="G5" s="18" t="s">
        <v>196</v>
      </c>
    </row>
    <row r="6" spans="1:11" ht="16.5" thickTop="1" thickBot="1" x14ac:dyDescent="0.3">
      <c r="A6" s="318" t="s">
        <v>164</v>
      </c>
      <c r="B6" s="319"/>
      <c r="C6" s="320"/>
      <c r="D6" s="134"/>
      <c r="E6" s="135">
        <v>1353097</v>
      </c>
      <c r="F6" s="135">
        <v>1445752</v>
      </c>
      <c r="G6" s="135">
        <f>G10+G23+G33+G41+G61+G77+G106+G114+G122+G136+G130+G144+G162+G178</f>
        <v>2159503</v>
      </c>
    </row>
    <row r="7" spans="1:11" ht="15.75" thickTop="1" x14ac:dyDescent="0.25">
      <c r="A7" s="303" t="s">
        <v>206</v>
      </c>
      <c r="B7" s="304"/>
      <c r="C7" s="305"/>
      <c r="D7" s="210" t="s">
        <v>208</v>
      </c>
      <c r="E7" s="200">
        <f>E10</f>
        <v>0</v>
      </c>
      <c r="F7" s="200">
        <f t="shared" ref="F7" si="0">F10</f>
        <v>422</v>
      </c>
      <c r="G7" s="200">
        <v>422.53</v>
      </c>
    </row>
    <row r="8" spans="1:11" ht="18" customHeight="1" x14ac:dyDescent="0.25">
      <c r="A8" s="306" t="s">
        <v>207</v>
      </c>
      <c r="B8" s="307"/>
      <c r="C8" s="308"/>
      <c r="D8" s="201" t="s">
        <v>39</v>
      </c>
      <c r="E8" s="202"/>
      <c r="F8" s="203">
        <v>0</v>
      </c>
      <c r="G8" s="203">
        <v>422.53</v>
      </c>
    </row>
    <row r="9" spans="1:11" x14ac:dyDescent="0.25">
      <c r="A9" s="261" t="s">
        <v>203</v>
      </c>
      <c r="B9" s="262"/>
      <c r="C9" s="263"/>
      <c r="D9" s="62" t="s">
        <v>13</v>
      </c>
      <c r="E9" s="180" t="e">
        <f>#REF!+E11</f>
        <v>#REF!</v>
      </c>
      <c r="F9" s="179">
        <v>0</v>
      </c>
      <c r="G9" s="186"/>
    </row>
    <row r="10" spans="1:11" x14ac:dyDescent="0.25">
      <c r="A10" s="252">
        <v>3</v>
      </c>
      <c r="B10" s="253"/>
      <c r="C10" s="254"/>
      <c r="D10" s="66" t="s">
        <v>16</v>
      </c>
      <c r="E10" s="180">
        <f>E11+E12</f>
        <v>0</v>
      </c>
      <c r="F10" s="180">
        <v>422</v>
      </c>
      <c r="G10" s="186">
        <v>422</v>
      </c>
    </row>
    <row r="11" spans="1:11" ht="15.75" thickBot="1" x14ac:dyDescent="0.3">
      <c r="A11" s="54">
        <v>3222</v>
      </c>
      <c r="B11" s="55"/>
      <c r="C11" s="56"/>
      <c r="D11" s="62" t="s">
        <v>205</v>
      </c>
      <c r="E11" s="180">
        <f t="shared" ref="E11" si="1">E14+E15</f>
        <v>0</v>
      </c>
      <c r="F11" s="181">
        <v>422</v>
      </c>
      <c r="G11" s="182">
        <v>422</v>
      </c>
    </row>
    <row r="12" spans="1:11" ht="15.75" thickTop="1" x14ac:dyDescent="0.25">
      <c r="A12" s="294" t="s">
        <v>152</v>
      </c>
      <c r="B12" s="295"/>
      <c r="C12" s="296"/>
      <c r="D12" s="113" t="s">
        <v>134</v>
      </c>
      <c r="E12" s="183"/>
      <c r="F12" s="183"/>
      <c r="G12" s="182">
        <v>0</v>
      </c>
      <c r="K12" s="162"/>
    </row>
    <row r="13" spans="1:11" x14ac:dyDescent="0.25">
      <c r="A13" s="297" t="s">
        <v>158</v>
      </c>
      <c r="B13" s="298"/>
      <c r="C13" s="299"/>
      <c r="D13" s="61" t="s">
        <v>39</v>
      </c>
      <c r="E13" s="181">
        <v>0</v>
      </c>
      <c r="F13" s="182">
        <v>0</v>
      </c>
      <c r="G13" s="182">
        <v>0</v>
      </c>
    </row>
    <row r="14" spans="1:11" x14ac:dyDescent="0.25">
      <c r="A14" s="300" t="s">
        <v>94</v>
      </c>
      <c r="B14" s="301"/>
      <c r="C14" s="302"/>
      <c r="D14" s="62" t="s">
        <v>13</v>
      </c>
      <c r="E14" s="181">
        <v>0</v>
      </c>
      <c r="F14" s="182">
        <v>0</v>
      </c>
      <c r="G14" s="182">
        <v>0</v>
      </c>
    </row>
    <row r="15" spans="1:11" x14ac:dyDescent="0.25">
      <c r="A15" s="252">
        <v>3</v>
      </c>
      <c r="B15" s="253"/>
      <c r="C15" s="254"/>
      <c r="D15" s="61" t="s">
        <v>16</v>
      </c>
      <c r="E15" s="181">
        <v>0</v>
      </c>
      <c r="F15" s="182">
        <v>0</v>
      </c>
      <c r="G15" s="182">
        <v>0</v>
      </c>
    </row>
    <row r="16" spans="1:11" x14ac:dyDescent="0.25">
      <c r="A16" s="243">
        <v>31</v>
      </c>
      <c r="B16" s="244"/>
      <c r="C16" s="245"/>
      <c r="D16" s="63" t="s">
        <v>17</v>
      </c>
      <c r="E16" s="181">
        <v>0</v>
      </c>
      <c r="F16" s="182">
        <v>0</v>
      </c>
      <c r="G16" s="182">
        <v>0</v>
      </c>
    </row>
    <row r="17" spans="1:7" x14ac:dyDescent="0.25">
      <c r="A17" s="54">
        <v>3111</v>
      </c>
      <c r="B17" s="55"/>
      <c r="C17" s="56"/>
      <c r="D17" s="62" t="s">
        <v>55</v>
      </c>
      <c r="E17" s="181">
        <v>0</v>
      </c>
      <c r="F17" s="182">
        <v>0</v>
      </c>
      <c r="G17" s="182">
        <v>0</v>
      </c>
    </row>
    <row r="18" spans="1:7" ht="24" x14ac:dyDescent="0.25">
      <c r="A18" s="54">
        <v>3132</v>
      </c>
      <c r="B18" s="55"/>
      <c r="C18" s="56"/>
      <c r="D18" s="57" t="s">
        <v>95</v>
      </c>
      <c r="E18" s="181">
        <v>0</v>
      </c>
      <c r="F18" s="182">
        <v>0</v>
      </c>
      <c r="G18" s="182">
        <v>0</v>
      </c>
    </row>
    <row r="19" spans="1:7" x14ac:dyDescent="0.25">
      <c r="A19" s="243">
        <v>32</v>
      </c>
      <c r="B19" s="244"/>
      <c r="C19" s="245"/>
      <c r="D19" s="63" t="s">
        <v>34</v>
      </c>
      <c r="E19" s="181">
        <v>0</v>
      </c>
      <c r="F19" s="182">
        <v>0</v>
      </c>
      <c r="G19" s="182">
        <v>0</v>
      </c>
    </row>
    <row r="20" spans="1:7" x14ac:dyDescent="0.25">
      <c r="A20" s="54">
        <v>3222</v>
      </c>
      <c r="B20" s="59"/>
      <c r="C20" s="60"/>
      <c r="D20" s="62" t="s">
        <v>62</v>
      </c>
      <c r="E20" s="181">
        <v>0</v>
      </c>
      <c r="F20" s="182">
        <v>0</v>
      </c>
      <c r="G20" s="182">
        <v>0</v>
      </c>
    </row>
    <row r="21" spans="1:7" x14ac:dyDescent="0.25">
      <c r="A21" s="54">
        <v>3237</v>
      </c>
      <c r="B21" s="55"/>
      <c r="C21" s="56"/>
      <c r="D21" s="62" t="s">
        <v>73</v>
      </c>
      <c r="E21" s="181">
        <v>0</v>
      </c>
      <c r="F21" s="182">
        <v>0</v>
      </c>
      <c r="G21" s="182">
        <v>0</v>
      </c>
    </row>
    <row r="22" spans="1:7" ht="15.75" thickBot="1" x14ac:dyDescent="0.3">
      <c r="A22" s="115">
        <v>3299</v>
      </c>
      <c r="B22" s="116"/>
      <c r="C22" s="117"/>
      <c r="D22" s="120" t="s">
        <v>78</v>
      </c>
      <c r="E22" s="181">
        <v>0</v>
      </c>
      <c r="F22" s="182">
        <v>0</v>
      </c>
      <c r="G22" s="182">
        <v>0</v>
      </c>
    </row>
    <row r="23" spans="1:7" ht="15.75" thickTop="1" x14ac:dyDescent="0.25">
      <c r="A23" s="294" t="s">
        <v>160</v>
      </c>
      <c r="B23" s="295"/>
      <c r="C23" s="296"/>
      <c r="D23" s="113" t="s">
        <v>136</v>
      </c>
      <c r="E23" s="114"/>
      <c r="F23" s="114">
        <f>F26+F30</f>
        <v>7901</v>
      </c>
      <c r="G23" s="114">
        <v>7901</v>
      </c>
    </row>
    <row r="24" spans="1:7" x14ac:dyDescent="0.25">
      <c r="A24" s="297" t="s">
        <v>151</v>
      </c>
      <c r="B24" s="298"/>
      <c r="C24" s="299"/>
      <c r="D24" s="61" t="s">
        <v>39</v>
      </c>
      <c r="E24" s="7"/>
      <c r="F24" s="8"/>
      <c r="G24" s="179">
        <v>0</v>
      </c>
    </row>
    <row r="25" spans="1:7" x14ac:dyDescent="0.25">
      <c r="A25" s="300" t="s">
        <v>94</v>
      </c>
      <c r="B25" s="301"/>
      <c r="C25" s="302"/>
      <c r="D25" s="62" t="s">
        <v>13</v>
      </c>
      <c r="E25" s="7"/>
      <c r="F25" s="8"/>
      <c r="G25" s="179">
        <v>0</v>
      </c>
    </row>
    <row r="26" spans="1:7" x14ac:dyDescent="0.25">
      <c r="A26" s="252">
        <v>3</v>
      </c>
      <c r="B26" s="253"/>
      <c r="C26" s="254"/>
      <c r="D26" s="61" t="s">
        <v>16</v>
      </c>
      <c r="E26" s="37">
        <f>E28+E29</f>
        <v>1938</v>
      </c>
      <c r="F26" s="37">
        <f>F27+F31</f>
        <v>7130</v>
      </c>
      <c r="G26" s="179">
        <v>7901</v>
      </c>
    </row>
    <row r="27" spans="1:7" x14ac:dyDescent="0.25">
      <c r="A27" s="243">
        <v>31</v>
      </c>
      <c r="B27" s="244"/>
      <c r="C27" s="245"/>
      <c r="D27" s="63" t="s">
        <v>17</v>
      </c>
      <c r="E27" s="7"/>
      <c r="F27" s="7">
        <v>7130</v>
      </c>
      <c r="G27" s="179">
        <v>7130</v>
      </c>
    </row>
    <row r="28" spans="1:7" x14ac:dyDescent="0.25">
      <c r="A28" s="54">
        <v>3111</v>
      </c>
      <c r="B28" s="55"/>
      <c r="C28" s="56"/>
      <c r="D28" s="62" t="s">
        <v>55</v>
      </c>
      <c r="E28" s="36">
        <v>1664</v>
      </c>
      <c r="F28" s="38">
        <v>7130</v>
      </c>
      <c r="G28" s="179">
        <v>7130</v>
      </c>
    </row>
    <row r="29" spans="1:7" x14ac:dyDescent="0.25">
      <c r="A29" s="54">
        <v>3121</v>
      </c>
      <c r="B29" s="55"/>
      <c r="C29" s="56"/>
      <c r="D29" s="62" t="s">
        <v>56</v>
      </c>
      <c r="E29" s="36">
        <v>274</v>
      </c>
      <c r="F29" s="38"/>
      <c r="G29" s="179">
        <v>0</v>
      </c>
    </row>
    <row r="30" spans="1:7" ht="24" x14ac:dyDescent="0.25">
      <c r="A30" s="54">
        <v>3132</v>
      </c>
      <c r="B30" s="55"/>
      <c r="C30" s="56"/>
      <c r="D30" s="57" t="s">
        <v>95</v>
      </c>
      <c r="E30" s="36"/>
      <c r="F30" s="38">
        <v>771</v>
      </c>
      <c r="G30" s="179">
        <v>771</v>
      </c>
    </row>
    <row r="31" spans="1:7" x14ac:dyDescent="0.25">
      <c r="A31" s="243">
        <v>32</v>
      </c>
      <c r="B31" s="244"/>
      <c r="C31" s="245"/>
      <c r="D31" s="63" t="s">
        <v>34</v>
      </c>
      <c r="E31" s="8">
        <f t="shared" ref="E31" si="2">SUM(E32:E32)</f>
        <v>0</v>
      </c>
      <c r="F31" s="8"/>
      <c r="G31" s="179">
        <v>0</v>
      </c>
    </row>
    <row r="32" spans="1:7" ht="15.75" thickBot="1" x14ac:dyDescent="0.3">
      <c r="A32" s="115">
        <v>3212</v>
      </c>
      <c r="B32" s="121"/>
      <c r="C32" s="122"/>
      <c r="D32" s="120" t="s">
        <v>135</v>
      </c>
      <c r="E32" s="118"/>
      <c r="F32" s="119"/>
      <c r="G32" s="179">
        <v>0</v>
      </c>
    </row>
    <row r="33" spans="1:7" ht="26.25" thickTop="1" x14ac:dyDescent="0.25">
      <c r="A33" s="294" t="s">
        <v>152</v>
      </c>
      <c r="B33" s="295"/>
      <c r="C33" s="296"/>
      <c r="D33" s="113" t="s">
        <v>172</v>
      </c>
      <c r="E33" s="114">
        <f>E36</f>
        <v>5360</v>
      </c>
      <c r="F33" s="114">
        <f t="shared" ref="F33" si="3">F36</f>
        <v>5484</v>
      </c>
      <c r="G33" s="114">
        <v>7000</v>
      </c>
    </row>
    <row r="34" spans="1:7" x14ac:dyDescent="0.25">
      <c r="A34" s="297" t="s">
        <v>159</v>
      </c>
      <c r="B34" s="298"/>
      <c r="C34" s="299"/>
      <c r="D34" s="61" t="s">
        <v>39</v>
      </c>
      <c r="E34" s="7"/>
      <c r="F34" s="8"/>
      <c r="G34" s="8"/>
    </row>
    <row r="35" spans="1:7" x14ac:dyDescent="0.25">
      <c r="A35" s="300" t="s">
        <v>173</v>
      </c>
      <c r="B35" s="301"/>
      <c r="C35" s="302"/>
      <c r="D35" s="160" t="s">
        <v>16</v>
      </c>
      <c r="E35" s="37">
        <f>E38</f>
        <v>0</v>
      </c>
      <c r="F35" s="64">
        <f>F38</f>
        <v>0</v>
      </c>
      <c r="G35" s="64"/>
    </row>
    <row r="36" spans="1:7" x14ac:dyDescent="0.25">
      <c r="A36" s="252">
        <v>3</v>
      </c>
      <c r="B36" s="253"/>
      <c r="C36" s="254"/>
      <c r="D36" s="61" t="s">
        <v>16</v>
      </c>
      <c r="E36" s="37">
        <f>E37+E61</f>
        <v>5360</v>
      </c>
      <c r="F36" s="37">
        <f>F37+F61</f>
        <v>5484</v>
      </c>
      <c r="G36" s="37">
        <v>7000</v>
      </c>
    </row>
    <row r="37" spans="1:7" x14ac:dyDescent="0.25">
      <c r="A37" s="243">
        <v>32</v>
      </c>
      <c r="B37" s="244"/>
      <c r="C37" s="245"/>
      <c r="D37" s="63" t="s">
        <v>168</v>
      </c>
      <c r="E37" s="7">
        <f>SUM(E39:E39)</f>
        <v>5360</v>
      </c>
      <c r="F37" s="7">
        <f>SUM(F39:F39)</f>
        <v>5484</v>
      </c>
      <c r="G37" s="7"/>
    </row>
    <row r="38" spans="1:7" x14ac:dyDescent="0.25">
      <c r="A38" s="151">
        <v>3222</v>
      </c>
      <c r="B38" s="152"/>
      <c r="C38" s="153"/>
      <c r="D38" s="63" t="s">
        <v>62</v>
      </c>
      <c r="E38" s="7"/>
      <c r="F38" s="7"/>
      <c r="G38" s="7"/>
    </row>
    <row r="39" spans="1:7" ht="15.75" thickBot="1" x14ac:dyDescent="0.3">
      <c r="A39" s="54">
        <v>32999</v>
      </c>
      <c r="B39" s="55"/>
      <c r="C39" s="56"/>
      <c r="D39" s="62" t="s">
        <v>174</v>
      </c>
      <c r="E39" s="36">
        <v>5360</v>
      </c>
      <c r="F39" s="38">
        <v>5484</v>
      </c>
      <c r="G39" s="38">
        <v>7000</v>
      </c>
    </row>
    <row r="40" spans="1:7" ht="16.5" thickTop="1" thickBot="1" x14ac:dyDescent="0.3">
      <c r="A40" s="321" t="s">
        <v>164</v>
      </c>
      <c r="B40" s="322"/>
      <c r="C40" s="323"/>
      <c r="D40" s="138" t="s">
        <v>137</v>
      </c>
      <c r="E40" s="139"/>
      <c r="F40" s="139"/>
      <c r="G40" s="139"/>
    </row>
    <row r="41" spans="1:7" ht="15.75" thickTop="1" x14ac:dyDescent="0.25">
      <c r="A41" s="312" t="s">
        <v>152</v>
      </c>
      <c r="B41" s="313"/>
      <c r="C41" s="314"/>
      <c r="D41" s="123" t="s">
        <v>167</v>
      </c>
      <c r="E41" s="124"/>
      <c r="F41" s="124"/>
      <c r="G41" s="124">
        <v>8468</v>
      </c>
    </row>
    <row r="42" spans="1:7" x14ac:dyDescent="0.25">
      <c r="A42" s="315" t="s">
        <v>161</v>
      </c>
      <c r="B42" s="316"/>
      <c r="C42" s="317"/>
      <c r="D42" s="61" t="s">
        <v>39</v>
      </c>
      <c r="E42" s="178">
        <v>0</v>
      </c>
      <c r="F42" s="179">
        <v>0</v>
      </c>
      <c r="G42" s="179">
        <v>0</v>
      </c>
    </row>
    <row r="43" spans="1:7" x14ac:dyDescent="0.25">
      <c r="A43" s="309" t="s">
        <v>137</v>
      </c>
      <c r="B43" s="310"/>
      <c r="C43" s="311"/>
      <c r="D43" s="62" t="s">
        <v>138</v>
      </c>
      <c r="E43" s="178">
        <v>0</v>
      </c>
      <c r="F43" s="179">
        <v>0</v>
      </c>
      <c r="G43" s="179">
        <v>0</v>
      </c>
    </row>
    <row r="44" spans="1:7" x14ac:dyDescent="0.25">
      <c r="A44" s="252">
        <v>3</v>
      </c>
      <c r="B44" s="253"/>
      <c r="C44" s="254"/>
      <c r="D44" s="61" t="s">
        <v>16</v>
      </c>
      <c r="E44" s="178">
        <v>0</v>
      </c>
      <c r="F44" s="37">
        <f>F49+F59</f>
        <v>8468</v>
      </c>
      <c r="G44" s="186">
        <v>8468</v>
      </c>
    </row>
    <row r="45" spans="1:7" x14ac:dyDescent="0.25">
      <c r="A45" s="252">
        <v>32</v>
      </c>
      <c r="B45" s="253"/>
      <c r="C45" s="254"/>
      <c r="D45" s="47" t="s">
        <v>168</v>
      </c>
      <c r="E45" s="178">
        <v>0</v>
      </c>
      <c r="F45" s="180">
        <v>0</v>
      </c>
      <c r="G45" s="179">
        <v>0</v>
      </c>
    </row>
    <row r="46" spans="1:7" x14ac:dyDescent="0.25">
      <c r="A46" s="243">
        <v>3211</v>
      </c>
      <c r="B46" s="244"/>
      <c r="C46" s="245"/>
      <c r="D46" s="46" t="s">
        <v>58</v>
      </c>
      <c r="E46" s="178">
        <v>0</v>
      </c>
      <c r="F46" s="180">
        <v>0</v>
      </c>
      <c r="G46" s="179">
        <v>0</v>
      </c>
    </row>
    <row r="47" spans="1:7" s="39" customFormat="1" ht="25.5" x14ac:dyDescent="0.25">
      <c r="A47" s="54">
        <v>3213</v>
      </c>
      <c r="B47" s="55"/>
      <c r="C47" s="56"/>
      <c r="D47" s="62" t="s">
        <v>59</v>
      </c>
      <c r="E47" s="178">
        <v>0</v>
      </c>
      <c r="F47" s="180">
        <v>0</v>
      </c>
      <c r="G47" s="179">
        <v>0</v>
      </c>
    </row>
    <row r="48" spans="1:7" s="39" customFormat="1" ht="24" x14ac:dyDescent="0.25">
      <c r="A48" s="54">
        <v>3214</v>
      </c>
      <c r="B48" s="55"/>
      <c r="C48" s="56"/>
      <c r="D48" s="57" t="s">
        <v>60</v>
      </c>
      <c r="E48" s="178">
        <v>0</v>
      </c>
      <c r="F48" s="180">
        <v>0</v>
      </c>
      <c r="G48" s="179">
        <v>0</v>
      </c>
    </row>
    <row r="49" spans="1:7" ht="25.5" x14ac:dyDescent="0.25">
      <c r="A49" s="243">
        <v>3221</v>
      </c>
      <c r="B49" s="244"/>
      <c r="C49" s="245"/>
      <c r="D49" s="62" t="s">
        <v>99</v>
      </c>
      <c r="E49" s="178">
        <v>0</v>
      </c>
      <c r="F49" s="8">
        <v>6774</v>
      </c>
      <c r="G49" s="179">
        <v>6774</v>
      </c>
    </row>
    <row r="50" spans="1:7" x14ac:dyDescent="0.25">
      <c r="A50" s="54">
        <v>3222</v>
      </c>
      <c r="B50" s="59"/>
      <c r="C50" s="60"/>
      <c r="D50" s="62" t="s">
        <v>62</v>
      </c>
      <c r="E50" s="178">
        <v>0</v>
      </c>
      <c r="F50" s="184">
        <v>0</v>
      </c>
      <c r="G50" s="179">
        <v>0</v>
      </c>
    </row>
    <row r="51" spans="1:7" x14ac:dyDescent="0.25">
      <c r="A51" s="54">
        <v>3223</v>
      </c>
      <c r="B51" s="169"/>
      <c r="C51" s="170"/>
      <c r="D51" s="62" t="s">
        <v>191</v>
      </c>
      <c r="E51" s="178">
        <v>0</v>
      </c>
      <c r="F51" s="184">
        <v>0</v>
      </c>
      <c r="G51" s="179">
        <v>0</v>
      </c>
    </row>
    <row r="52" spans="1:7" ht="25.5" x14ac:dyDescent="0.25">
      <c r="A52" s="54">
        <v>3224</v>
      </c>
      <c r="B52" s="59"/>
      <c r="C52" s="60"/>
      <c r="D52" s="62" t="s">
        <v>65</v>
      </c>
      <c r="E52" s="178">
        <v>0</v>
      </c>
      <c r="F52" s="184">
        <v>0</v>
      </c>
      <c r="G52" s="179">
        <v>0</v>
      </c>
    </row>
    <row r="53" spans="1:7" ht="25.5" x14ac:dyDescent="0.25">
      <c r="A53" s="54">
        <v>3227</v>
      </c>
      <c r="B53" s="59"/>
      <c r="C53" s="60"/>
      <c r="D53" s="62" t="s">
        <v>67</v>
      </c>
      <c r="E53" s="178">
        <v>0</v>
      </c>
      <c r="F53" s="184">
        <v>0</v>
      </c>
      <c r="G53" s="179">
        <v>0</v>
      </c>
    </row>
    <row r="54" spans="1:7" x14ac:dyDescent="0.25">
      <c r="A54" s="54">
        <v>3235</v>
      </c>
      <c r="B54" s="59"/>
      <c r="C54" s="60"/>
      <c r="D54" s="62" t="s">
        <v>71</v>
      </c>
      <c r="E54" s="178">
        <v>0</v>
      </c>
      <c r="F54" s="184">
        <v>0</v>
      </c>
      <c r="G54" s="179">
        <v>0</v>
      </c>
    </row>
    <row r="55" spans="1:7" ht="15.75" thickBot="1" x14ac:dyDescent="0.3">
      <c r="A55" s="115">
        <v>3236</v>
      </c>
      <c r="B55" s="121"/>
      <c r="C55" s="122"/>
      <c r="D55" s="120" t="s">
        <v>72</v>
      </c>
      <c r="E55" s="178">
        <v>0</v>
      </c>
      <c r="F55" s="184">
        <v>0</v>
      </c>
      <c r="G55" s="179">
        <v>0</v>
      </c>
    </row>
    <row r="56" spans="1:7" ht="16.5" thickTop="1" thickBot="1" x14ac:dyDescent="0.3">
      <c r="A56" s="146">
        <v>3238</v>
      </c>
      <c r="B56" s="147"/>
      <c r="C56" s="148"/>
      <c r="D56" s="149" t="s">
        <v>74</v>
      </c>
      <c r="E56" s="178">
        <v>0</v>
      </c>
      <c r="F56" s="184">
        <v>0</v>
      </c>
      <c r="G56" s="179">
        <v>0</v>
      </c>
    </row>
    <row r="57" spans="1:7" ht="16.5" thickTop="1" thickBot="1" x14ac:dyDescent="0.3">
      <c r="A57" s="146">
        <v>3239</v>
      </c>
      <c r="B57" s="147"/>
      <c r="C57" s="148"/>
      <c r="D57" s="149" t="s">
        <v>75</v>
      </c>
      <c r="E57" s="178">
        <v>0</v>
      </c>
      <c r="F57" s="184">
        <v>0</v>
      </c>
      <c r="G57" s="179">
        <v>0</v>
      </c>
    </row>
    <row r="58" spans="1:7" ht="16.5" thickTop="1" thickBot="1" x14ac:dyDescent="0.3">
      <c r="A58" s="146">
        <v>3294</v>
      </c>
      <c r="B58" s="147"/>
      <c r="C58" s="148"/>
      <c r="D58" s="149" t="s">
        <v>76</v>
      </c>
      <c r="E58" s="178">
        <v>0</v>
      </c>
      <c r="F58" s="184">
        <v>0</v>
      </c>
      <c r="G58" s="179">
        <v>0</v>
      </c>
    </row>
    <row r="59" spans="1:7" ht="27" thickTop="1" thickBot="1" x14ac:dyDescent="0.3">
      <c r="A59" s="146">
        <v>3299</v>
      </c>
      <c r="B59" s="147"/>
      <c r="C59" s="148"/>
      <c r="D59" s="149" t="s">
        <v>169</v>
      </c>
      <c r="E59" s="178">
        <v>0</v>
      </c>
      <c r="F59" s="150">
        <v>1694</v>
      </c>
      <c r="G59" s="150">
        <v>1694</v>
      </c>
    </row>
    <row r="60" spans="1:7" ht="15" customHeight="1" thickTop="1" thickBot="1" x14ac:dyDescent="0.3">
      <c r="A60" s="324" t="s">
        <v>164</v>
      </c>
      <c r="B60" s="325"/>
      <c r="C60" s="326"/>
      <c r="D60" s="136" t="s">
        <v>139</v>
      </c>
      <c r="E60" s="137"/>
      <c r="F60" s="137"/>
      <c r="G60" s="137"/>
    </row>
    <row r="61" spans="1:7" ht="15" customHeight="1" thickTop="1" x14ac:dyDescent="0.25">
      <c r="A61" s="288" t="s">
        <v>152</v>
      </c>
      <c r="B61" s="289"/>
      <c r="C61" s="290"/>
      <c r="D61" s="125" t="s">
        <v>177</v>
      </c>
      <c r="E61" s="126"/>
      <c r="F61" s="126"/>
      <c r="G61" s="126">
        <v>26645</v>
      </c>
    </row>
    <row r="62" spans="1:7" ht="15" customHeight="1" x14ac:dyDescent="0.25">
      <c r="A62" s="291" t="s">
        <v>161</v>
      </c>
      <c r="B62" s="292"/>
      <c r="C62" s="293"/>
      <c r="D62" s="47" t="s">
        <v>39</v>
      </c>
      <c r="E62" s="7"/>
      <c r="F62" s="8"/>
      <c r="G62" s="8"/>
    </row>
    <row r="63" spans="1:7" ht="25.5" x14ac:dyDescent="0.25">
      <c r="A63" s="270" t="s">
        <v>139</v>
      </c>
      <c r="B63" s="271"/>
      <c r="C63" s="272"/>
      <c r="D63" s="62" t="s">
        <v>140</v>
      </c>
      <c r="E63" s="7"/>
      <c r="F63" s="8"/>
      <c r="G63" s="64"/>
    </row>
    <row r="64" spans="1:7" x14ac:dyDescent="0.25">
      <c r="A64" s="252">
        <v>3</v>
      </c>
      <c r="B64" s="253"/>
      <c r="C64" s="254"/>
      <c r="D64" s="61" t="s">
        <v>16</v>
      </c>
      <c r="E64" s="180">
        <v>0</v>
      </c>
      <c r="F64" s="37">
        <f>F67+F72</f>
        <v>19000</v>
      </c>
      <c r="G64" s="37">
        <v>26645</v>
      </c>
    </row>
    <row r="65" spans="1:7" x14ac:dyDescent="0.25">
      <c r="A65" s="154">
        <v>32</v>
      </c>
      <c r="B65" s="155"/>
      <c r="C65" s="156"/>
      <c r="D65" s="156" t="s">
        <v>168</v>
      </c>
      <c r="E65" s="180">
        <v>0</v>
      </c>
      <c r="F65" s="37"/>
      <c r="G65" s="180">
        <v>0</v>
      </c>
    </row>
    <row r="66" spans="1:7" ht="25.5" x14ac:dyDescent="0.25">
      <c r="A66" s="243">
        <v>3221</v>
      </c>
      <c r="B66" s="244"/>
      <c r="C66" s="245"/>
      <c r="D66" s="63" t="s">
        <v>178</v>
      </c>
      <c r="E66" s="180">
        <v>0</v>
      </c>
      <c r="F66" s="7">
        <f t="shared" ref="F66" si="4">SUM(F68:F71)</f>
        <v>0</v>
      </c>
      <c r="G66" s="180">
        <v>0</v>
      </c>
    </row>
    <row r="67" spans="1:7" x14ac:dyDescent="0.25">
      <c r="A67" s="166">
        <v>3222</v>
      </c>
      <c r="B67" s="167"/>
      <c r="C67" s="168"/>
      <c r="D67" s="63" t="s">
        <v>62</v>
      </c>
      <c r="E67" s="180">
        <v>0</v>
      </c>
      <c r="F67" s="7">
        <v>15500</v>
      </c>
      <c r="G67" s="180">
        <v>0</v>
      </c>
    </row>
    <row r="68" spans="1:7" ht="25.5" x14ac:dyDescent="0.25">
      <c r="A68" s="54">
        <v>3224</v>
      </c>
      <c r="B68" s="55"/>
      <c r="C68" s="56"/>
      <c r="D68" s="62" t="s">
        <v>179</v>
      </c>
      <c r="E68" s="180">
        <v>0</v>
      </c>
      <c r="F68" s="185">
        <v>0</v>
      </c>
      <c r="G68" s="180">
        <v>0</v>
      </c>
    </row>
    <row r="69" spans="1:7" x14ac:dyDescent="0.25">
      <c r="A69" s="54">
        <v>3225</v>
      </c>
      <c r="B69" s="55"/>
      <c r="C69" s="56"/>
      <c r="D69" s="62" t="s">
        <v>66</v>
      </c>
      <c r="E69" s="180">
        <v>0</v>
      </c>
      <c r="F69" s="185">
        <v>0</v>
      </c>
      <c r="G69" s="180">
        <v>0</v>
      </c>
    </row>
    <row r="70" spans="1:7" x14ac:dyDescent="0.25">
      <c r="A70" s="54">
        <v>3231</v>
      </c>
      <c r="B70" s="55"/>
      <c r="C70" s="56"/>
      <c r="D70" s="62" t="s">
        <v>180</v>
      </c>
      <c r="E70" s="180">
        <v>0</v>
      </c>
      <c r="F70" s="185">
        <v>0</v>
      </c>
      <c r="G70" s="180">
        <v>0</v>
      </c>
    </row>
    <row r="71" spans="1:7" ht="25.5" x14ac:dyDescent="0.25">
      <c r="A71" s="54">
        <v>3232</v>
      </c>
      <c r="B71" s="55"/>
      <c r="C71" s="56"/>
      <c r="D71" s="62" t="s">
        <v>181</v>
      </c>
      <c r="E71" s="180">
        <v>0</v>
      </c>
      <c r="F71" s="185">
        <v>0</v>
      </c>
      <c r="G71" s="180">
        <v>0</v>
      </c>
    </row>
    <row r="72" spans="1:7" x14ac:dyDescent="0.25">
      <c r="A72" s="54">
        <v>3299</v>
      </c>
      <c r="B72" s="55"/>
      <c r="C72" s="56"/>
      <c r="D72" s="62" t="s">
        <v>56</v>
      </c>
      <c r="E72" s="180">
        <v>0</v>
      </c>
      <c r="F72" s="36">
        <v>3500</v>
      </c>
      <c r="G72" s="36">
        <v>26645</v>
      </c>
    </row>
    <row r="73" spans="1:7" s="40" customFormat="1" ht="15.75" thickBot="1" x14ac:dyDescent="0.3">
      <c r="A73" s="58"/>
      <c r="B73" s="59"/>
      <c r="C73" s="60"/>
      <c r="D73" s="63"/>
      <c r="E73" s="7" t="e">
        <f>#REF!</f>
        <v>#REF!</v>
      </c>
      <c r="F73" s="7" t="e">
        <f>#REF!</f>
        <v>#REF!</v>
      </c>
      <c r="G73" s="7"/>
    </row>
    <row r="74" spans="1:7" ht="15" customHeight="1" thickTop="1" thickBot="1" x14ac:dyDescent="0.3">
      <c r="A74" s="327" t="s">
        <v>164</v>
      </c>
      <c r="B74" s="328"/>
      <c r="C74" s="329"/>
      <c r="D74" s="140" t="s">
        <v>98</v>
      </c>
      <c r="E74" s="141" t="e">
        <f>E75+#REF!</f>
        <v>#REF!</v>
      </c>
      <c r="F74" s="141" t="e">
        <f>F75+#REF!</f>
        <v>#REF!</v>
      </c>
      <c r="G74" s="141"/>
    </row>
    <row r="75" spans="1:7" ht="15" customHeight="1" thickTop="1" x14ac:dyDescent="0.25">
      <c r="A75" s="264" t="s">
        <v>152</v>
      </c>
      <c r="B75" s="265"/>
      <c r="C75" s="266"/>
      <c r="D75" s="127" t="s">
        <v>54</v>
      </c>
      <c r="E75" s="128"/>
      <c r="F75" s="128"/>
      <c r="G75" s="128"/>
    </row>
    <row r="76" spans="1:7" ht="15" customHeight="1" x14ac:dyDescent="0.25">
      <c r="A76" s="267" t="s">
        <v>153</v>
      </c>
      <c r="B76" s="268"/>
      <c r="C76" s="269"/>
      <c r="D76" s="48" t="s">
        <v>39</v>
      </c>
      <c r="E76" s="7"/>
      <c r="F76" s="8"/>
      <c r="G76" s="8"/>
    </row>
    <row r="77" spans="1:7" x14ac:dyDescent="0.25">
      <c r="A77" s="273" t="s">
        <v>98</v>
      </c>
      <c r="B77" s="274"/>
      <c r="C77" s="275"/>
      <c r="D77" s="49" t="s">
        <v>54</v>
      </c>
      <c r="E77" s="37">
        <f>E80+E81+E83+E85+E86+E87+E88+E89+E90+E91+E92+E93+E94+E95+E96+E97+E98</f>
        <v>72453</v>
      </c>
      <c r="F77" s="64">
        <f>F80+F81+F83+F85+F86+F87+F88+F89+F90+F91+F92+F93+F94+F95+F96+F97+F101</f>
        <v>80444</v>
      </c>
      <c r="G77" s="64">
        <f>G80+G81+G82+G83+G85+G86+G87+G88+G89+G90+G91+G92+G93+G94+G95+G96+G97+G98+G99+G101+G103</f>
        <v>101850</v>
      </c>
    </row>
    <row r="78" spans="1:7" x14ac:dyDescent="0.25">
      <c r="A78" s="252">
        <v>3</v>
      </c>
      <c r="B78" s="253"/>
      <c r="C78" s="254"/>
      <c r="D78" s="48" t="s">
        <v>16</v>
      </c>
      <c r="E78" s="37"/>
      <c r="F78" s="37"/>
      <c r="G78" s="37"/>
    </row>
    <row r="79" spans="1:7" x14ac:dyDescent="0.25">
      <c r="A79" s="243">
        <v>32</v>
      </c>
      <c r="B79" s="244"/>
      <c r="C79" s="245"/>
      <c r="D79" s="50" t="s">
        <v>34</v>
      </c>
      <c r="E79" s="7"/>
      <c r="F79" s="7"/>
      <c r="G79" s="7"/>
    </row>
    <row r="80" spans="1:7" s="39" customFormat="1" x14ac:dyDescent="0.25">
      <c r="A80" s="54">
        <v>3211</v>
      </c>
      <c r="B80" s="55"/>
      <c r="C80" s="56"/>
      <c r="D80" s="49" t="s">
        <v>58</v>
      </c>
      <c r="E80" s="36">
        <v>2991</v>
      </c>
      <c r="F80" s="38">
        <v>3470</v>
      </c>
      <c r="G80" s="38">
        <v>4500</v>
      </c>
    </row>
    <row r="81" spans="1:7" s="39" customFormat="1" x14ac:dyDescent="0.25">
      <c r="A81" s="54">
        <v>3213</v>
      </c>
      <c r="B81" s="55"/>
      <c r="C81" s="56"/>
      <c r="D81" s="57" t="s">
        <v>59</v>
      </c>
      <c r="E81" s="36">
        <v>583</v>
      </c>
      <c r="F81" s="38">
        <v>677</v>
      </c>
      <c r="G81" s="38">
        <v>1600</v>
      </c>
    </row>
    <row r="82" spans="1:7" s="39" customFormat="1" ht="25.5" x14ac:dyDescent="0.25">
      <c r="A82" s="54">
        <v>3214</v>
      </c>
      <c r="B82" s="55"/>
      <c r="C82" s="56"/>
      <c r="D82" s="49" t="s">
        <v>60</v>
      </c>
      <c r="E82" s="36"/>
      <c r="F82" s="38"/>
      <c r="G82" s="38">
        <v>150</v>
      </c>
    </row>
    <row r="83" spans="1:7" ht="25.5" x14ac:dyDescent="0.25">
      <c r="A83" s="54">
        <v>3221</v>
      </c>
      <c r="B83" s="55"/>
      <c r="C83" s="56"/>
      <c r="D83" s="49" t="s">
        <v>99</v>
      </c>
      <c r="E83" s="36">
        <v>9197</v>
      </c>
      <c r="F83" s="38">
        <v>10669</v>
      </c>
      <c r="G83" s="38">
        <v>7800</v>
      </c>
    </row>
    <row r="84" spans="1:7" x14ac:dyDescent="0.25">
      <c r="A84" s="54">
        <v>3222</v>
      </c>
      <c r="B84" s="55"/>
      <c r="C84" s="56"/>
      <c r="D84" s="49" t="s">
        <v>62</v>
      </c>
      <c r="E84" s="36"/>
      <c r="F84" s="38"/>
      <c r="G84" s="38"/>
    </row>
    <row r="85" spans="1:7" x14ac:dyDescent="0.25">
      <c r="A85" s="54">
        <v>3223</v>
      </c>
      <c r="B85" s="55"/>
      <c r="C85" s="56"/>
      <c r="D85" s="49" t="s">
        <v>64</v>
      </c>
      <c r="E85" s="36">
        <v>29199</v>
      </c>
      <c r="F85" s="38">
        <v>33870</v>
      </c>
      <c r="G85" s="38">
        <v>45500</v>
      </c>
    </row>
    <row r="86" spans="1:7" ht="25.5" x14ac:dyDescent="0.25">
      <c r="A86" s="54">
        <v>3224</v>
      </c>
      <c r="B86" s="55"/>
      <c r="C86" s="56"/>
      <c r="D86" s="49" t="s">
        <v>100</v>
      </c>
      <c r="E86" s="36">
        <v>4379</v>
      </c>
      <c r="F86" s="38">
        <v>5081</v>
      </c>
      <c r="G86" s="38">
        <v>6000</v>
      </c>
    </row>
    <row r="87" spans="1:7" x14ac:dyDescent="0.25">
      <c r="A87" s="54">
        <v>3225</v>
      </c>
      <c r="B87" s="55"/>
      <c r="C87" s="56"/>
      <c r="D87" s="49" t="s">
        <v>66</v>
      </c>
      <c r="E87" s="36">
        <v>291</v>
      </c>
      <c r="F87" s="38">
        <v>339</v>
      </c>
      <c r="G87" s="38">
        <v>400</v>
      </c>
    </row>
    <row r="88" spans="1:7" ht="25.5" x14ac:dyDescent="0.25">
      <c r="A88" s="54">
        <v>3227</v>
      </c>
      <c r="B88" s="55"/>
      <c r="C88" s="56"/>
      <c r="D88" s="49" t="s">
        <v>67</v>
      </c>
      <c r="E88" s="36">
        <v>1167</v>
      </c>
      <c r="F88" s="38">
        <v>1355</v>
      </c>
      <c r="G88" s="38">
        <v>1300</v>
      </c>
    </row>
    <row r="89" spans="1:7" x14ac:dyDescent="0.25">
      <c r="A89" s="54">
        <v>3231</v>
      </c>
      <c r="B89" s="55"/>
      <c r="C89" s="56"/>
      <c r="D89" s="49" t="s">
        <v>68</v>
      </c>
      <c r="E89" s="36">
        <v>4379</v>
      </c>
      <c r="F89" s="38">
        <v>5081</v>
      </c>
      <c r="G89" s="38">
        <v>6080</v>
      </c>
    </row>
    <row r="90" spans="1:7" ht="25.5" x14ac:dyDescent="0.25">
      <c r="A90" s="54">
        <v>3232</v>
      </c>
      <c r="B90" s="55"/>
      <c r="C90" s="56"/>
      <c r="D90" s="49" t="s">
        <v>69</v>
      </c>
      <c r="E90" s="36">
        <v>4041</v>
      </c>
      <c r="F90" s="38">
        <v>4688</v>
      </c>
      <c r="G90" s="38">
        <v>6500</v>
      </c>
    </row>
    <row r="91" spans="1:7" x14ac:dyDescent="0.25">
      <c r="A91" s="54">
        <v>3233</v>
      </c>
      <c r="B91" s="55"/>
      <c r="C91" s="56"/>
      <c r="D91" s="62" t="s">
        <v>184</v>
      </c>
      <c r="E91" s="36">
        <v>437</v>
      </c>
      <c r="F91" s="38">
        <v>508</v>
      </c>
      <c r="G91" s="38">
        <v>700</v>
      </c>
    </row>
    <row r="92" spans="1:7" x14ac:dyDescent="0.25">
      <c r="A92" s="54">
        <v>3234</v>
      </c>
      <c r="B92" s="55"/>
      <c r="C92" s="56"/>
      <c r="D92" s="49" t="s">
        <v>70</v>
      </c>
      <c r="E92" s="36">
        <v>5839</v>
      </c>
      <c r="F92" s="38">
        <v>6774</v>
      </c>
      <c r="G92" s="38">
        <v>7000</v>
      </c>
    </row>
    <row r="93" spans="1:7" x14ac:dyDescent="0.25">
      <c r="A93" s="54">
        <v>3235</v>
      </c>
      <c r="B93" s="55"/>
      <c r="C93" s="56"/>
      <c r="D93" s="49" t="s">
        <v>71</v>
      </c>
      <c r="E93" s="36">
        <v>974</v>
      </c>
      <c r="F93" s="38">
        <v>1130</v>
      </c>
      <c r="G93" s="38">
        <v>1200</v>
      </c>
    </row>
    <row r="94" spans="1:7" x14ac:dyDescent="0.25">
      <c r="A94" s="54">
        <v>3236</v>
      </c>
      <c r="B94" s="55"/>
      <c r="C94" s="56"/>
      <c r="D94" s="49" t="s">
        <v>72</v>
      </c>
      <c r="E94" s="36">
        <v>4606</v>
      </c>
      <c r="F94" s="38">
        <v>3227</v>
      </c>
      <c r="G94" s="38">
        <v>4500</v>
      </c>
    </row>
    <row r="95" spans="1:7" x14ac:dyDescent="0.25">
      <c r="A95" s="54">
        <v>3237</v>
      </c>
      <c r="B95" s="55"/>
      <c r="C95" s="56"/>
      <c r="D95" s="49" t="s">
        <v>73</v>
      </c>
      <c r="E95" s="36">
        <v>1459</v>
      </c>
      <c r="F95" s="38">
        <v>1694</v>
      </c>
      <c r="G95" s="38">
        <v>2500</v>
      </c>
    </row>
    <row r="96" spans="1:7" x14ac:dyDescent="0.25">
      <c r="A96" s="54">
        <v>3238</v>
      </c>
      <c r="B96" s="55"/>
      <c r="C96" s="56"/>
      <c r="D96" s="49" t="s">
        <v>74</v>
      </c>
      <c r="E96" s="36">
        <v>2152</v>
      </c>
      <c r="F96" s="38">
        <v>1338</v>
      </c>
      <c r="G96" s="38">
        <v>1250</v>
      </c>
    </row>
    <row r="97" spans="1:7" x14ac:dyDescent="0.25">
      <c r="A97" s="54">
        <v>3239</v>
      </c>
      <c r="B97" s="55"/>
      <c r="C97" s="56"/>
      <c r="D97" s="49" t="s">
        <v>75</v>
      </c>
      <c r="E97" s="36">
        <v>437</v>
      </c>
      <c r="F97" s="38">
        <v>508</v>
      </c>
      <c r="G97" s="38">
        <v>210</v>
      </c>
    </row>
    <row r="98" spans="1:7" x14ac:dyDescent="0.25">
      <c r="A98" s="54">
        <v>3292</v>
      </c>
      <c r="B98" s="55"/>
      <c r="C98" s="56"/>
      <c r="D98" s="62" t="s">
        <v>185</v>
      </c>
      <c r="E98" s="36">
        <v>322</v>
      </c>
      <c r="F98" s="38"/>
      <c r="G98" s="38">
        <v>760</v>
      </c>
    </row>
    <row r="99" spans="1:7" x14ac:dyDescent="0.25">
      <c r="A99" s="54">
        <v>3294</v>
      </c>
      <c r="B99" s="55"/>
      <c r="C99" s="56"/>
      <c r="D99" s="49" t="s">
        <v>76</v>
      </c>
      <c r="E99" s="36"/>
      <c r="F99" s="38"/>
      <c r="G99" s="38">
        <v>2900</v>
      </c>
    </row>
    <row r="100" spans="1:7" x14ac:dyDescent="0.25">
      <c r="A100" s="54">
        <v>3295</v>
      </c>
      <c r="B100" s="55"/>
      <c r="C100" s="56"/>
      <c r="D100" s="49" t="s">
        <v>77</v>
      </c>
      <c r="E100" s="36"/>
      <c r="F100" s="38"/>
      <c r="G100" s="38"/>
    </row>
    <row r="101" spans="1:7" x14ac:dyDescent="0.25">
      <c r="A101" s="54">
        <v>3299</v>
      </c>
      <c r="B101" s="55"/>
      <c r="C101" s="56"/>
      <c r="D101" s="49" t="s">
        <v>78</v>
      </c>
      <c r="E101" s="36"/>
      <c r="F101" s="38">
        <v>35</v>
      </c>
      <c r="G101" s="38">
        <v>100</v>
      </c>
    </row>
    <row r="102" spans="1:7" x14ac:dyDescent="0.25">
      <c r="A102" s="51">
        <v>34</v>
      </c>
      <c r="B102" s="52"/>
      <c r="C102" s="53"/>
      <c r="D102" s="50" t="s">
        <v>101</v>
      </c>
      <c r="E102" s="7"/>
      <c r="F102" s="7"/>
      <c r="G102" s="7"/>
    </row>
    <row r="103" spans="1:7" ht="26.25" thickBot="1" x14ac:dyDescent="0.3">
      <c r="A103" s="115">
        <v>3431</v>
      </c>
      <c r="B103" s="116"/>
      <c r="C103" s="117"/>
      <c r="D103" s="120" t="s">
        <v>79</v>
      </c>
      <c r="E103" s="118"/>
      <c r="F103" s="119"/>
      <c r="G103" s="119">
        <v>900</v>
      </c>
    </row>
    <row r="104" spans="1:7" ht="16.5" thickTop="1" thickBot="1" x14ac:dyDescent="0.3">
      <c r="A104" s="282" t="s">
        <v>164</v>
      </c>
      <c r="B104" s="283"/>
      <c r="C104" s="284"/>
      <c r="D104" s="144" t="s">
        <v>92</v>
      </c>
      <c r="E104" s="145"/>
      <c r="F104" s="145"/>
      <c r="G104" s="145"/>
    </row>
    <row r="105" spans="1:7" ht="15.75" thickTop="1" x14ac:dyDescent="0.25">
      <c r="A105" s="279" t="s">
        <v>160</v>
      </c>
      <c r="B105" s="280"/>
      <c r="C105" s="281"/>
      <c r="D105" s="129" t="s">
        <v>93</v>
      </c>
      <c r="E105" s="130">
        <f>E108</f>
        <v>0</v>
      </c>
      <c r="F105" s="130">
        <f t="shared" ref="F105:G105" si="5">F108</f>
        <v>0</v>
      </c>
      <c r="G105" s="130">
        <f t="shared" si="5"/>
        <v>0</v>
      </c>
    </row>
    <row r="106" spans="1:7" x14ac:dyDescent="0.25">
      <c r="A106" s="276" t="s">
        <v>154</v>
      </c>
      <c r="B106" s="277"/>
      <c r="C106" s="278"/>
      <c r="D106" s="61" t="s">
        <v>39</v>
      </c>
      <c r="E106" s="178">
        <v>0</v>
      </c>
      <c r="F106" s="186">
        <v>3317</v>
      </c>
      <c r="G106" s="186">
        <v>3317</v>
      </c>
    </row>
    <row r="107" spans="1:7" x14ac:dyDescent="0.25">
      <c r="A107" s="261" t="s">
        <v>92</v>
      </c>
      <c r="B107" s="262"/>
      <c r="C107" s="263"/>
      <c r="D107" s="62" t="s">
        <v>91</v>
      </c>
      <c r="E107" s="178">
        <v>0</v>
      </c>
      <c r="F107" s="179">
        <v>0</v>
      </c>
      <c r="G107" s="186">
        <v>0</v>
      </c>
    </row>
    <row r="108" spans="1:7" ht="15" customHeight="1" x14ac:dyDescent="0.25">
      <c r="A108" s="252">
        <v>3</v>
      </c>
      <c r="B108" s="253"/>
      <c r="C108" s="254"/>
      <c r="D108" s="61" t="s">
        <v>16</v>
      </c>
      <c r="E108" s="180">
        <f>E109</f>
        <v>0</v>
      </c>
      <c r="F108" s="179">
        <v>0</v>
      </c>
      <c r="G108" s="186">
        <v>0</v>
      </c>
    </row>
    <row r="109" spans="1:7" ht="15" customHeight="1" x14ac:dyDescent="0.25">
      <c r="A109" s="243">
        <v>32</v>
      </c>
      <c r="B109" s="244"/>
      <c r="C109" s="245"/>
      <c r="D109" s="63" t="s">
        <v>34</v>
      </c>
      <c r="E109" s="178">
        <f>E110</f>
        <v>0</v>
      </c>
      <c r="F109" s="179">
        <v>0</v>
      </c>
      <c r="G109" s="186">
        <v>0</v>
      </c>
    </row>
    <row r="110" spans="1:7" ht="15" customHeight="1" thickBot="1" x14ac:dyDescent="0.3">
      <c r="A110" s="115">
        <v>32222</v>
      </c>
      <c r="B110" s="116"/>
      <c r="C110" s="117"/>
      <c r="D110" s="120" t="s">
        <v>62</v>
      </c>
      <c r="E110" s="187">
        <v>0</v>
      </c>
      <c r="F110" s="179">
        <v>3317</v>
      </c>
      <c r="G110" s="186">
        <v>0</v>
      </c>
    </row>
    <row r="111" spans="1:7" ht="15.75" thickTop="1" x14ac:dyDescent="0.25">
      <c r="A111" s="279" t="s">
        <v>160</v>
      </c>
      <c r="B111" s="280"/>
      <c r="C111" s="281"/>
      <c r="D111" s="129" t="s">
        <v>142</v>
      </c>
      <c r="E111" s="130"/>
      <c r="F111" s="130"/>
      <c r="G111" s="130"/>
    </row>
    <row r="112" spans="1:7" x14ac:dyDescent="0.25">
      <c r="A112" s="276" t="s">
        <v>151</v>
      </c>
      <c r="B112" s="277"/>
      <c r="C112" s="278"/>
      <c r="D112" s="61" t="s">
        <v>39</v>
      </c>
      <c r="E112" s="7"/>
      <c r="F112" s="8"/>
      <c r="G112" s="179"/>
    </row>
    <row r="113" spans="1:7" x14ac:dyDescent="0.25">
      <c r="A113" s="261" t="s">
        <v>92</v>
      </c>
      <c r="B113" s="262"/>
      <c r="C113" s="263"/>
      <c r="D113" s="62" t="s">
        <v>91</v>
      </c>
      <c r="E113" s="7"/>
      <c r="F113" s="8"/>
      <c r="G113" s="179"/>
    </row>
    <row r="114" spans="1:7" x14ac:dyDescent="0.25">
      <c r="A114" s="252">
        <v>3</v>
      </c>
      <c r="B114" s="253"/>
      <c r="C114" s="254"/>
      <c r="D114" s="61" t="s">
        <v>16</v>
      </c>
      <c r="E114" s="180">
        <f>E116+E117+E119</f>
        <v>0</v>
      </c>
      <c r="F114" s="37">
        <f>F116+F117</f>
        <v>32042</v>
      </c>
      <c r="G114" s="180">
        <v>32042</v>
      </c>
    </row>
    <row r="115" spans="1:7" ht="15" customHeight="1" x14ac:dyDescent="0.25">
      <c r="A115" s="243">
        <v>31</v>
      </c>
      <c r="B115" s="244"/>
      <c r="C115" s="245"/>
      <c r="D115" s="63" t="s">
        <v>17</v>
      </c>
      <c r="E115" s="178"/>
      <c r="F115" s="7"/>
      <c r="G115" s="178"/>
    </row>
    <row r="116" spans="1:7" ht="15" customHeight="1" x14ac:dyDescent="0.25">
      <c r="A116" s="54">
        <v>3111</v>
      </c>
      <c r="B116" s="55"/>
      <c r="C116" s="56"/>
      <c r="D116" s="62" t="s">
        <v>55</v>
      </c>
      <c r="E116" s="185"/>
      <c r="F116" s="38">
        <v>26756</v>
      </c>
      <c r="G116" s="184">
        <v>26756</v>
      </c>
    </row>
    <row r="117" spans="1:7" ht="25.5" x14ac:dyDescent="0.25">
      <c r="A117" s="54">
        <v>3132</v>
      </c>
      <c r="B117" s="55"/>
      <c r="C117" s="56"/>
      <c r="D117" s="62" t="s">
        <v>204</v>
      </c>
      <c r="E117" s="185"/>
      <c r="F117" s="38">
        <v>5286</v>
      </c>
      <c r="G117" s="184">
        <v>5286</v>
      </c>
    </row>
    <row r="118" spans="1:7" x14ac:dyDescent="0.25">
      <c r="A118" s="243">
        <v>32</v>
      </c>
      <c r="B118" s="244"/>
      <c r="C118" s="245"/>
      <c r="D118" s="63" t="s">
        <v>34</v>
      </c>
      <c r="E118" s="179"/>
      <c r="F118" s="8">
        <f>SUM(F120:F120)</f>
        <v>0</v>
      </c>
      <c r="G118" s="179">
        <v>0</v>
      </c>
    </row>
    <row r="119" spans="1:7" x14ac:dyDescent="0.25">
      <c r="A119" s="171">
        <v>3222</v>
      </c>
      <c r="B119" s="172"/>
      <c r="C119" s="173"/>
      <c r="D119" s="174" t="s">
        <v>192</v>
      </c>
      <c r="E119" s="190"/>
      <c r="F119" s="175"/>
      <c r="G119" s="188"/>
    </row>
    <row r="120" spans="1:7" ht="15.75" thickBot="1" x14ac:dyDescent="0.3">
      <c r="A120" s="115">
        <v>3212</v>
      </c>
      <c r="B120" s="121"/>
      <c r="C120" s="122"/>
      <c r="D120" s="120" t="s">
        <v>135</v>
      </c>
      <c r="E120" s="187"/>
      <c r="F120" s="119"/>
      <c r="G120" s="189"/>
    </row>
    <row r="121" spans="1:7" ht="16.5" thickTop="1" thickBot="1" x14ac:dyDescent="0.3">
      <c r="A121" s="258" t="s">
        <v>164</v>
      </c>
      <c r="B121" s="259"/>
      <c r="C121" s="260"/>
      <c r="D121" s="142" t="s">
        <v>144</v>
      </c>
      <c r="E121" s="143"/>
      <c r="F121" s="143"/>
      <c r="G121" s="143"/>
    </row>
    <row r="122" spans="1:7" ht="15.75" thickTop="1" x14ac:dyDescent="0.25">
      <c r="A122" s="255" t="s">
        <v>152</v>
      </c>
      <c r="B122" s="256"/>
      <c r="C122" s="257"/>
      <c r="D122" s="132" t="s">
        <v>143</v>
      </c>
      <c r="E122" s="133">
        <f>E125</f>
        <v>31758</v>
      </c>
      <c r="F122" s="133">
        <f t="shared" ref="F122:G122" si="6">F125</f>
        <v>28663</v>
      </c>
      <c r="G122" s="133">
        <f t="shared" si="6"/>
        <v>72957</v>
      </c>
    </row>
    <row r="123" spans="1:7" x14ac:dyDescent="0.25">
      <c r="A123" s="246" t="s">
        <v>161</v>
      </c>
      <c r="B123" s="247"/>
      <c r="C123" s="248"/>
      <c r="D123" s="61" t="s">
        <v>39</v>
      </c>
      <c r="E123" s="7"/>
      <c r="F123" s="8"/>
      <c r="G123" s="8"/>
    </row>
    <row r="124" spans="1:7" x14ac:dyDescent="0.25">
      <c r="A124" s="249" t="s">
        <v>144</v>
      </c>
      <c r="B124" s="250"/>
      <c r="C124" s="251"/>
      <c r="D124" s="62" t="s">
        <v>43</v>
      </c>
      <c r="E124" s="7"/>
      <c r="F124" s="8"/>
      <c r="G124" s="64"/>
    </row>
    <row r="125" spans="1:7" ht="15" customHeight="1" x14ac:dyDescent="0.25">
      <c r="A125" s="252">
        <v>3</v>
      </c>
      <c r="B125" s="253"/>
      <c r="C125" s="254"/>
      <c r="D125" s="61" t="s">
        <v>16</v>
      </c>
      <c r="E125" s="37">
        <f>E126</f>
        <v>31758</v>
      </c>
      <c r="F125" s="37">
        <f t="shared" ref="F125:F126" si="7">F126</f>
        <v>28663</v>
      </c>
      <c r="G125" s="37">
        <v>72957</v>
      </c>
    </row>
    <row r="126" spans="1:7" ht="15" customHeight="1" x14ac:dyDescent="0.25">
      <c r="A126" s="243">
        <v>32</v>
      </c>
      <c r="B126" s="244"/>
      <c r="C126" s="245"/>
      <c r="D126" s="63" t="s">
        <v>34</v>
      </c>
      <c r="E126" s="7">
        <f>E127</f>
        <v>31758</v>
      </c>
      <c r="F126" s="7">
        <f t="shared" si="7"/>
        <v>28663</v>
      </c>
      <c r="G126" s="7">
        <v>72957</v>
      </c>
    </row>
    <row r="127" spans="1:7" ht="15" customHeight="1" thickBot="1" x14ac:dyDescent="0.3">
      <c r="A127" s="115">
        <v>32222</v>
      </c>
      <c r="B127" s="116"/>
      <c r="C127" s="117"/>
      <c r="D127" s="120" t="s">
        <v>62</v>
      </c>
      <c r="E127" s="118">
        <v>31758</v>
      </c>
      <c r="F127" s="118">
        <v>28663</v>
      </c>
      <c r="G127" s="118">
        <v>72957</v>
      </c>
    </row>
    <row r="128" spans="1:7" ht="15.75" thickTop="1" x14ac:dyDescent="0.25">
      <c r="A128" s="255" t="s">
        <v>152</v>
      </c>
      <c r="B128" s="256"/>
      <c r="C128" s="257"/>
      <c r="D128" s="132" t="s">
        <v>189</v>
      </c>
      <c r="E128" s="133">
        <f>E131</f>
        <v>0</v>
      </c>
      <c r="F128" s="133">
        <f t="shared" ref="F128:G128" si="8">F131</f>
        <v>0</v>
      </c>
      <c r="G128" s="133">
        <f t="shared" si="8"/>
        <v>0</v>
      </c>
    </row>
    <row r="129" spans="1:7" x14ac:dyDescent="0.25">
      <c r="A129" s="246" t="s">
        <v>161</v>
      </c>
      <c r="B129" s="247"/>
      <c r="C129" s="248"/>
      <c r="D129" s="108" t="s">
        <v>39</v>
      </c>
      <c r="E129" s="7"/>
      <c r="F129" s="8"/>
      <c r="G129" s="8"/>
    </row>
    <row r="130" spans="1:7" x14ac:dyDescent="0.25">
      <c r="A130" s="249" t="s">
        <v>144</v>
      </c>
      <c r="B130" s="250"/>
      <c r="C130" s="251"/>
      <c r="D130" s="62" t="s">
        <v>43</v>
      </c>
      <c r="E130" s="7"/>
      <c r="F130" s="8"/>
      <c r="G130" s="64">
        <f>G133</f>
        <v>30733</v>
      </c>
    </row>
    <row r="131" spans="1:7" x14ac:dyDescent="0.25">
      <c r="A131" s="252">
        <v>3</v>
      </c>
      <c r="B131" s="253"/>
      <c r="C131" s="254"/>
      <c r="D131" s="108" t="s">
        <v>16</v>
      </c>
      <c r="E131" s="37">
        <f>E132</f>
        <v>0</v>
      </c>
      <c r="F131" s="37">
        <f t="shared" ref="F131:G131" si="9">F132</f>
        <v>0</v>
      </c>
      <c r="G131" s="37">
        <f t="shared" si="9"/>
        <v>0</v>
      </c>
    </row>
    <row r="132" spans="1:7" ht="15" customHeight="1" x14ac:dyDescent="0.25">
      <c r="A132" s="243">
        <v>37</v>
      </c>
      <c r="B132" s="244"/>
      <c r="C132" s="245"/>
      <c r="D132" s="63" t="s">
        <v>145</v>
      </c>
      <c r="E132" s="7"/>
      <c r="F132" s="7"/>
      <c r="G132" s="7"/>
    </row>
    <row r="133" spans="1:7" ht="36" customHeight="1" thickBot="1" x14ac:dyDescent="0.3">
      <c r="A133" s="115">
        <v>37222</v>
      </c>
      <c r="B133" s="116"/>
      <c r="C133" s="117"/>
      <c r="D133" s="120" t="s">
        <v>141</v>
      </c>
      <c r="E133" s="118"/>
      <c r="F133" s="118"/>
      <c r="G133" s="118">
        <v>30733</v>
      </c>
    </row>
    <row r="134" spans="1:7" ht="15.75" thickTop="1" x14ac:dyDescent="0.25">
      <c r="A134" s="255" t="s">
        <v>152</v>
      </c>
      <c r="B134" s="256"/>
      <c r="C134" s="257"/>
      <c r="D134" s="132" t="s">
        <v>146</v>
      </c>
      <c r="E134" s="133">
        <f>E137</f>
        <v>0</v>
      </c>
      <c r="F134" s="133">
        <f t="shared" ref="F134:G134" si="10">F137</f>
        <v>0</v>
      </c>
      <c r="G134" s="133">
        <f t="shared" si="10"/>
        <v>0</v>
      </c>
    </row>
    <row r="135" spans="1:7" x14ac:dyDescent="0.25">
      <c r="A135" s="246" t="s">
        <v>161</v>
      </c>
      <c r="B135" s="247"/>
      <c r="C135" s="248"/>
      <c r="D135" s="61" t="s">
        <v>39</v>
      </c>
      <c r="E135" s="7"/>
      <c r="F135" s="8"/>
      <c r="G135" s="8"/>
    </row>
    <row r="136" spans="1:7" x14ac:dyDescent="0.25">
      <c r="A136" s="249" t="s">
        <v>144</v>
      </c>
      <c r="B136" s="250"/>
      <c r="C136" s="251"/>
      <c r="D136" s="62" t="s">
        <v>43</v>
      </c>
      <c r="E136" s="7"/>
      <c r="F136" s="8"/>
      <c r="G136" s="64">
        <f>G139+G141</f>
        <v>35216</v>
      </c>
    </row>
    <row r="137" spans="1:7" ht="25.5" x14ac:dyDescent="0.25">
      <c r="A137" s="252">
        <v>4</v>
      </c>
      <c r="B137" s="253"/>
      <c r="C137" s="254"/>
      <c r="D137" s="61" t="s">
        <v>18</v>
      </c>
      <c r="E137" s="37">
        <f>E141</f>
        <v>0</v>
      </c>
      <c r="F137" s="37">
        <f t="shared" ref="F137" si="11">F138+F140</f>
        <v>0</v>
      </c>
      <c r="G137" s="37">
        <f>G138+G140</f>
        <v>0</v>
      </c>
    </row>
    <row r="138" spans="1:7" ht="33" customHeight="1" x14ac:dyDescent="0.25">
      <c r="A138" s="58">
        <v>42</v>
      </c>
      <c r="B138" s="59"/>
      <c r="C138" s="60"/>
      <c r="D138" s="63" t="s">
        <v>44</v>
      </c>
      <c r="E138" s="7"/>
      <c r="F138" s="7"/>
      <c r="G138" s="7"/>
    </row>
    <row r="139" spans="1:7" ht="15" customHeight="1" x14ac:dyDescent="0.25">
      <c r="A139" s="54">
        <v>4241</v>
      </c>
      <c r="B139" s="55"/>
      <c r="C139" s="56"/>
      <c r="D139" s="62" t="s">
        <v>147</v>
      </c>
      <c r="E139" s="36"/>
      <c r="F139" s="36"/>
      <c r="G139" s="36">
        <v>35216</v>
      </c>
    </row>
    <row r="140" spans="1:7" x14ac:dyDescent="0.25">
      <c r="A140" s="58">
        <v>43</v>
      </c>
      <c r="B140" s="59"/>
      <c r="C140" s="60"/>
      <c r="D140" s="63" t="s">
        <v>83</v>
      </c>
      <c r="E140" s="7"/>
      <c r="F140" s="7"/>
      <c r="G140" s="7"/>
    </row>
    <row r="141" spans="1:7" ht="15.75" thickBot="1" x14ac:dyDescent="0.3">
      <c r="A141" s="115">
        <v>4312</v>
      </c>
      <c r="B141" s="116"/>
      <c r="C141" s="117"/>
      <c r="D141" s="120" t="s">
        <v>83</v>
      </c>
      <c r="E141" s="118"/>
      <c r="F141" s="118"/>
      <c r="G141" s="118"/>
    </row>
    <row r="142" spans="1:7" ht="15.75" thickTop="1" x14ac:dyDescent="0.25">
      <c r="A142" s="255" t="s">
        <v>152</v>
      </c>
      <c r="B142" s="256"/>
      <c r="C142" s="257"/>
      <c r="D142" s="132" t="s">
        <v>148</v>
      </c>
      <c r="E142" s="133">
        <f>E145</f>
        <v>0</v>
      </c>
      <c r="F142" s="133">
        <f t="shared" ref="F142:G142" si="12">F145</f>
        <v>0</v>
      </c>
      <c r="G142" s="133">
        <f t="shared" si="12"/>
        <v>0</v>
      </c>
    </row>
    <row r="143" spans="1:7" x14ac:dyDescent="0.25">
      <c r="A143" s="246" t="s">
        <v>161</v>
      </c>
      <c r="B143" s="247"/>
      <c r="C143" s="248"/>
      <c r="D143" s="61" t="s">
        <v>39</v>
      </c>
      <c r="E143" s="7"/>
      <c r="F143" s="8"/>
      <c r="G143" s="8"/>
    </row>
    <row r="144" spans="1:7" x14ac:dyDescent="0.25">
      <c r="A144" s="249" t="s">
        <v>144</v>
      </c>
      <c r="B144" s="250"/>
      <c r="C144" s="251"/>
      <c r="D144" s="62" t="s">
        <v>43</v>
      </c>
      <c r="E144" s="37">
        <f>E147+E148+E149+E150+E151+E153+E154+E155+E156</f>
        <v>1241588</v>
      </c>
      <c r="F144" s="64">
        <f>F147+F148+F149+F150+F151+F153+F154</f>
        <v>1261412</v>
      </c>
      <c r="G144" s="64">
        <f>G147+G148+G149+G150+G151+G153+G154+G156</f>
        <v>1764229</v>
      </c>
    </row>
    <row r="145" spans="1:7" x14ac:dyDescent="0.25">
      <c r="A145" s="252">
        <v>3</v>
      </c>
      <c r="B145" s="253"/>
      <c r="C145" s="254"/>
      <c r="D145" s="61" t="s">
        <v>16</v>
      </c>
      <c r="E145" s="37">
        <f>E152+E146+E157</f>
        <v>0</v>
      </c>
      <c r="F145" s="37">
        <f>F152+F146+F157</f>
        <v>0</v>
      </c>
      <c r="G145" s="37"/>
    </row>
    <row r="146" spans="1:7" ht="15" customHeight="1" x14ac:dyDescent="0.25">
      <c r="A146" s="243">
        <v>31</v>
      </c>
      <c r="B146" s="244"/>
      <c r="C146" s="245"/>
      <c r="D146" s="63" t="s">
        <v>17</v>
      </c>
      <c r="E146" s="7"/>
      <c r="F146" s="7"/>
      <c r="G146" s="7"/>
    </row>
    <row r="147" spans="1:7" ht="15" customHeight="1" x14ac:dyDescent="0.25">
      <c r="A147" s="54">
        <v>3111</v>
      </c>
      <c r="B147" s="55"/>
      <c r="C147" s="56"/>
      <c r="D147" s="62" t="s">
        <v>55</v>
      </c>
      <c r="E147" s="36">
        <v>1044288</v>
      </c>
      <c r="F147" s="38">
        <v>1038680</v>
      </c>
      <c r="G147" s="38">
        <v>1350380</v>
      </c>
    </row>
    <row r="148" spans="1:7" x14ac:dyDescent="0.25">
      <c r="A148" s="54">
        <v>3314</v>
      </c>
      <c r="B148" s="55"/>
      <c r="C148" s="56"/>
      <c r="D148" s="62" t="s">
        <v>183</v>
      </c>
      <c r="E148" s="36">
        <v>9700</v>
      </c>
      <c r="F148" s="38">
        <v>3717</v>
      </c>
      <c r="G148" s="38">
        <v>13987</v>
      </c>
    </row>
    <row r="149" spans="1:7" x14ac:dyDescent="0.25">
      <c r="A149" s="54">
        <v>3113</v>
      </c>
      <c r="B149" s="55"/>
      <c r="C149" s="56"/>
      <c r="D149" s="62" t="s">
        <v>182</v>
      </c>
      <c r="E149" s="36">
        <v>4600</v>
      </c>
      <c r="F149" s="38">
        <v>3820</v>
      </c>
      <c r="G149" s="38">
        <v>14931</v>
      </c>
    </row>
    <row r="150" spans="1:7" x14ac:dyDescent="0.25">
      <c r="A150" s="54">
        <v>3121</v>
      </c>
      <c r="B150" s="55"/>
      <c r="C150" s="56"/>
      <c r="D150" s="62" t="s">
        <v>56</v>
      </c>
      <c r="E150" s="36"/>
      <c r="F150" s="38">
        <v>36411</v>
      </c>
      <c r="G150" s="38">
        <v>41109</v>
      </c>
    </row>
    <row r="151" spans="1:7" ht="24" x14ac:dyDescent="0.25">
      <c r="A151" s="54">
        <v>3132</v>
      </c>
      <c r="B151" s="55"/>
      <c r="C151" s="56"/>
      <c r="D151" s="57" t="s">
        <v>95</v>
      </c>
      <c r="E151" s="36">
        <v>183000</v>
      </c>
      <c r="F151" s="38">
        <v>140120</v>
      </c>
      <c r="G151" s="38">
        <v>273385</v>
      </c>
    </row>
    <row r="152" spans="1:7" x14ac:dyDescent="0.25">
      <c r="A152" s="243">
        <v>32</v>
      </c>
      <c r="B152" s="244"/>
      <c r="C152" s="245"/>
      <c r="D152" s="63" t="s">
        <v>34</v>
      </c>
      <c r="E152" s="7"/>
      <c r="F152" s="7"/>
      <c r="G152" s="7"/>
    </row>
    <row r="153" spans="1:7" x14ac:dyDescent="0.25">
      <c r="A153" s="54">
        <v>3212</v>
      </c>
      <c r="B153" s="59"/>
      <c r="C153" s="60"/>
      <c r="D153" s="62" t="s">
        <v>135</v>
      </c>
      <c r="E153" s="36"/>
      <c r="F153" s="36">
        <v>38664</v>
      </c>
      <c r="G153" s="36">
        <v>38664</v>
      </c>
    </row>
    <row r="154" spans="1:7" x14ac:dyDescent="0.25">
      <c r="A154" s="54">
        <v>3295</v>
      </c>
      <c r="B154" s="55"/>
      <c r="C154" s="56"/>
      <c r="D154" s="62" t="s">
        <v>77</v>
      </c>
      <c r="E154" s="36"/>
      <c r="F154" s="36"/>
      <c r="G154" s="36">
        <v>2688</v>
      </c>
    </row>
    <row r="155" spans="1:7" x14ac:dyDescent="0.25">
      <c r="A155" s="54">
        <v>3296</v>
      </c>
      <c r="B155" s="55"/>
      <c r="C155" s="56"/>
      <c r="D155" s="62" t="s">
        <v>156</v>
      </c>
      <c r="E155" s="36"/>
      <c r="F155" s="36"/>
      <c r="G155" s="36"/>
    </row>
    <row r="156" spans="1:7" ht="25.5" x14ac:dyDescent="0.25">
      <c r="A156" s="54">
        <v>3299</v>
      </c>
      <c r="B156" s="55"/>
      <c r="C156" s="56"/>
      <c r="D156" s="62" t="s">
        <v>193</v>
      </c>
      <c r="E156" s="36"/>
      <c r="F156" s="36"/>
      <c r="G156" s="36">
        <v>29085</v>
      </c>
    </row>
    <row r="157" spans="1:7" x14ac:dyDescent="0.25">
      <c r="A157" s="243">
        <v>34</v>
      </c>
      <c r="B157" s="244"/>
      <c r="C157" s="245"/>
      <c r="D157" s="63" t="s">
        <v>101</v>
      </c>
      <c r="E157" s="7"/>
      <c r="F157" s="7"/>
      <c r="G157" s="7"/>
    </row>
    <row r="158" spans="1:7" x14ac:dyDescent="0.25">
      <c r="A158" s="54">
        <v>3433</v>
      </c>
      <c r="B158" s="109"/>
      <c r="C158" s="110"/>
      <c r="D158" s="62" t="s">
        <v>157</v>
      </c>
      <c r="E158" s="36"/>
      <c r="F158" s="36"/>
      <c r="G158" s="36"/>
    </row>
    <row r="160" spans="1:7" x14ac:dyDescent="0.25">
      <c r="A160" s="330" t="s">
        <v>152</v>
      </c>
      <c r="B160" s="331"/>
      <c r="C160" s="332"/>
      <c r="D160" s="132" t="s">
        <v>176</v>
      </c>
      <c r="E160" s="133">
        <f>E163</f>
        <v>0</v>
      </c>
      <c r="F160" s="133">
        <f t="shared" ref="F160:G160" si="13">F163</f>
        <v>0</v>
      </c>
      <c r="G160" s="133">
        <f t="shared" si="13"/>
        <v>0</v>
      </c>
    </row>
    <row r="161" spans="1:7" x14ac:dyDescent="0.25">
      <c r="A161" s="246" t="s">
        <v>161</v>
      </c>
      <c r="B161" s="247"/>
      <c r="C161" s="248"/>
      <c r="D161" s="156" t="s">
        <v>39</v>
      </c>
      <c r="E161" s="7"/>
      <c r="F161" s="8"/>
      <c r="G161" s="8"/>
    </row>
    <row r="162" spans="1:7" x14ac:dyDescent="0.25">
      <c r="A162" s="249" t="s">
        <v>144</v>
      </c>
      <c r="B162" s="250"/>
      <c r="C162" s="251"/>
      <c r="D162" s="62" t="s">
        <v>43</v>
      </c>
      <c r="E162" s="7"/>
      <c r="F162" s="8"/>
      <c r="G162" s="64">
        <f>G165+G166+G167+G169</f>
        <v>18312</v>
      </c>
    </row>
    <row r="163" spans="1:7" x14ac:dyDescent="0.25">
      <c r="A163" s="252">
        <v>3</v>
      </c>
      <c r="B163" s="253"/>
      <c r="C163" s="254"/>
      <c r="D163" s="156" t="s">
        <v>16</v>
      </c>
      <c r="E163" s="37">
        <f>E168+E164+E173</f>
        <v>0</v>
      </c>
      <c r="F163" s="37">
        <f>F168+F164+F173</f>
        <v>0</v>
      </c>
      <c r="G163" s="37">
        <f>G168+G164+G173</f>
        <v>0</v>
      </c>
    </row>
    <row r="164" spans="1:7" x14ac:dyDescent="0.25">
      <c r="A164" s="243">
        <v>31</v>
      </c>
      <c r="B164" s="244"/>
      <c r="C164" s="245"/>
      <c r="D164" s="63" t="s">
        <v>17</v>
      </c>
      <c r="E164" s="7"/>
      <c r="F164" s="7"/>
      <c r="G164" s="7"/>
    </row>
    <row r="165" spans="1:7" x14ac:dyDescent="0.25">
      <c r="A165" s="54">
        <v>3111</v>
      </c>
      <c r="B165" s="55"/>
      <c r="C165" s="56"/>
      <c r="D165" s="62" t="s">
        <v>55</v>
      </c>
      <c r="E165" s="36"/>
      <c r="F165" s="38"/>
      <c r="G165" s="38">
        <v>13688</v>
      </c>
    </row>
    <row r="166" spans="1:7" x14ac:dyDescent="0.25">
      <c r="A166" s="54">
        <v>3121</v>
      </c>
      <c r="B166" s="55"/>
      <c r="C166" s="56"/>
      <c r="D166" s="62" t="s">
        <v>56</v>
      </c>
      <c r="E166" s="36"/>
      <c r="F166" s="38"/>
      <c r="G166" s="38">
        <v>400</v>
      </c>
    </row>
    <row r="167" spans="1:7" ht="24" x14ac:dyDescent="0.25">
      <c r="A167" s="54">
        <v>3132</v>
      </c>
      <c r="B167" s="55"/>
      <c r="C167" s="56"/>
      <c r="D167" s="57" t="s">
        <v>95</v>
      </c>
      <c r="E167" s="36"/>
      <c r="F167" s="38"/>
      <c r="G167" s="38">
        <v>2241</v>
      </c>
    </row>
    <row r="168" spans="1:7" x14ac:dyDescent="0.25">
      <c r="A168" s="243">
        <v>32</v>
      </c>
      <c r="B168" s="244"/>
      <c r="C168" s="245"/>
      <c r="D168" s="63" t="s">
        <v>34</v>
      </c>
      <c r="E168" s="7"/>
      <c r="F168" s="7"/>
      <c r="G168" s="7"/>
    </row>
    <row r="169" spans="1:7" x14ac:dyDescent="0.25">
      <c r="A169" s="54">
        <v>3212</v>
      </c>
      <c r="B169" s="152"/>
      <c r="C169" s="153"/>
      <c r="D169" s="62" t="s">
        <v>135</v>
      </c>
      <c r="E169" s="36"/>
      <c r="F169" s="36"/>
      <c r="G169" s="36">
        <v>1983</v>
      </c>
    </row>
    <row r="170" spans="1:7" x14ac:dyDescent="0.25">
      <c r="A170" s="54">
        <v>3236</v>
      </c>
      <c r="B170" s="55"/>
      <c r="C170" s="56"/>
      <c r="D170" s="62" t="s">
        <v>155</v>
      </c>
      <c r="E170" s="36"/>
      <c r="F170" s="36"/>
      <c r="G170" s="36"/>
    </row>
    <row r="171" spans="1:7" x14ac:dyDescent="0.25">
      <c r="A171" s="54">
        <v>3295</v>
      </c>
      <c r="B171" s="55"/>
      <c r="C171" s="56"/>
      <c r="D171" s="62" t="s">
        <v>77</v>
      </c>
      <c r="E171" s="36"/>
      <c r="F171" s="36"/>
      <c r="G171" s="36"/>
    </row>
    <row r="172" spans="1:7" x14ac:dyDescent="0.25">
      <c r="A172" s="54">
        <v>3296</v>
      </c>
      <c r="B172" s="55"/>
      <c r="C172" s="56"/>
      <c r="D172" s="62" t="s">
        <v>156</v>
      </c>
      <c r="E172" s="36"/>
      <c r="F172" s="36"/>
      <c r="G172" s="36"/>
    </row>
    <row r="173" spans="1:7" x14ac:dyDescent="0.25">
      <c r="A173" s="243">
        <v>34</v>
      </c>
      <c r="B173" s="244"/>
      <c r="C173" s="245"/>
      <c r="D173" s="63" t="s">
        <v>101</v>
      </c>
      <c r="E173" s="7"/>
      <c r="F173" s="7"/>
      <c r="G173" s="7"/>
    </row>
    <row r="174" spans="1:7" x14ac:dyDescent="0.25">
      <c r="A174" s="54">
        <v>3433</v>
      </c>
      <c r="B174" s="152"/>
      <c r="C174" s="153"/>
      <c r="D174" s="62" t="s">
        <v>157</v>
      </c>
      <c r="E174" s="36"/>
      <c r="F174" s="36"/>
      <c r="G174" s="36"/>
    </row>
    <row r="176" spans="1:7" x14ac:dyDescent="0.25">
      <c r="A176" s="330" t="s">
        <v>152</v>
      </c>
      <c r="B176" s="331"/>
      <c r="C176" s="332"/>
      <c r="D176" s="132" t="s">
        <v>175</v>
      </c>
      <c r="E176" s="133">
        <f>E179</f>
        <v>0</v>
      </c>
      <c r="F176" s="133">
        <f t="shared" ref="F176:G176" si="14">F179</f>
        <v>0</v>
      </c>
      <c r="G176" s="133">
        <f t="shared" si="14"/>
        <v>0</v>
      </c>
    </row>
    <row r="177" spans="1:7" x14ac:dyDescent="0.25">
      <c r="A177" s="246" t="s">
        <v>161</v>
      </c>
      <c r="B177" s="247"/>
      <c r="C177" s="248"/>
      <c r="D177" s="156" t="s">
        <v>39</v>
      </c>
      <c r="E177" s="7"/>
      <c r="F177" s="8"/>
      <c r="G177" s="8"/>
    </row>
    <row r="178" spans="1:7" x14ac:dyDescent="0.25">
      <c r="A178" s="249" t="s">
        <v>144</v>
      </c>
      <c r="B178" s="250"/>
      <c r="C178" s="251"/>
      <c r="D178" s="62" t="s">
        <v>43</v>
      </c>
      <c r="E178" s="7"/>
      <c r="F178" s="8"/>
      <c r="G178" s="64">
        <f>G181+G182+G183+G185</f>
        <v>50411</v>
      </c>
    </row>
    <row r="179" spans="1:7" x14ac:dyDescent="0.25">
      <c r="A179" s="252">
        <v>3</v>
      </c>
      <c r="B179" s="253"/>
      <c r="C179" s="254"/>
      <c r="D179" s="156" t="s">
        <v>16</v>
      </c>
      <c r="E179" s="37">
        <f>E184+E180+E189</f>
        <v>0</v>
      </c>
      <c r="F179" s="37">
        <f>F184+F180+F189</f>
        <v>0</v>
      </c>
      <c r="G179" s="37">
        <f>G184+G180+G189</f>
        <v>0</v>
      </c>
    </row>
    <row r="180" spans="1:7" x14ac:dyDescent="0.25">
      <c r="A180" s="243">
        <v>31</v>
      </c>
      <c r="B180" s="244"/>
      <c r="C180" s="245"/>
      <c r="D180" s="63" t="s">
        <v>17</v>
      </c>
      <c r="E180" s="7"/>
      <c r="F180" s="7"/>
      <c r="G180" s="7"/>
    </row>
    <row r="181" spans="1:7" x14ac:dyDescent="0.25">
      <c r="A181" s="54">
        <v>3111</v>
      </c>
      <c r="B181" s="55"/>
      <c r="C181" s="56"/>
      <c r="D181" s="62" t="s">
        <v>55</v>
      </c>
      <c r="E181" s="36"/>
      <c r="F181" s="38"/>
      <c r="G181" s="38">
        <v>40109</v>
      </c>
    </row>
    <row r="182" spans="1:7" x14ac:dyDescent="0.25">
      <c r="A182" s="54">
        <v>3121</v>
      </c>
      <c r="B182" s="55"/>
      <c r="C182" s="56"/>
      <c r="D182" s="62" t="s">
        <v>56</v>
      </c>
      <c r="E182" s="36"/>
      <c r="F182" s="38"/>
      <c r="G182" s="38">
        <v>1200</v>
      </c>
    </row>
    <row r="183" spans="1:7" ht="24" x14ac:dyDescent="0.25">
      <c r="A183" s="54">
        <v>3132</v>
      </c>
      <c r="B183" s="55"/>
      <c r="C183" s="56"/>
      <c r="D183" s="57" t="s">
        <v>95</v>
      </c>
      <c r="E183" s="36"/>
      <c r="F183" s="38"/>
      <c r="G183" s="38">
        <v>6617</v>
      </c>
    </row>
    <row r="184" spans="1:7" x14ac:dyDescent="0.25">
      <c r="A184" s="243">
        <v>32</v>
      </c>
      <c r="B184" s="244"/>
      <c r="C184" s="245"/>
      <c r="D184" s="63" t="s">
        <v>34</v>
      </c>
      <c r="E184" s="7"/>
      <c r="F184" s="7"/>
      <c r="G184" s="7"/>
    </row>
    <row r="185" spans="1:7" x14ac:dyDescent="0.25">
      <c r="A185" s="54">
        <v>3212</v>
      </c>
      <c r="B185" s="152"/>
      <c r="C185" s="153"/>
      <c r="D185" s="62" t="s">
        <v>135</v>
      </c>
      <c r="E185" s="36"/>
      <c r="F185" s="36"/>
      <c r="G185" s="36">
        <v>2485</v>
      </c>
    </row>
    <row r="186" spans="1:7" x14ac:dyDescent="0.25">
      <c r="A186" s="54">
        <v>3236</v>
      </c>
      <c r="B186" s="55"/>
      <c r="C186" s="56"/>
      <c r="D186" s="62" t="s">
        <v>155</v>
      </c>
      <c r="E186" s="36"/>
      <c r="F186" s="36"/>
      <c r="G186" s="36"/>
    </row>
    <row r="187" spans="1:7" x14ac:dyDescent="0.25">
      <c r="A187" s="54">
        <v>3295</v>
      </c>
      <c r="B187" s="55"/>
      <c r="C187" s="56"/>
      <c r="D187" s="62" t="s">
        <v>77</v>
      </c>
      <c r="E187" s="36"/>
      <c r="F187" s="36"/>
      <c r="G187" s="36"/>
    </row>
    <row r="188" spans="1:7" x14ac:dyDescent="0.25">
      <c r="A188" s="54">
        <v>3296</v>
      </c>
      <c r="B188" s="55"/>
      <c r="C188" s="56"/>
      <c r="D188" s="62" t="s">
        <v>156</v>
      </c>
      <c r="E188" s="36"/>
      <c r="F188" s="36"/>
      <c r="G188" s="36"/>
    </row>
    <row r="189" spans="1:7" x14ac:dyDescent="0.25">
      <c r="A189" s="243">
        <v>34</v>
      </c>
      <c r="B189" s="244"/>
      <c r="C189" s="245"/>
      <c r="D189" s="63" t="s">
        <v>101</v>
      </c>
      <c r="E189" s="7"/>
      <c r="F189" s="7"/>
      <c r="G189" s="7"/>
    </row>
    <row r="190" spans="1:7" x14ac:dyDescent="0.25">
      <c r="A190" s="54">
        <v>3433</v>
      </c>
      <c r="B190" s="152"/>
      <c r="C190" s="153"/>
      <c r="D190" s="62" t="s">
        <v>157</v>
      </c>
      <c r="E190" s="36"/>
      <c r="F190" s="36"/>
      <c r="G190" s="36"/>
    </row>
  </sheetData>
  <mergeCells count="93">
    <mergeCell ref="A179:C179"/>
    <mergeCell ref="A180:C180"/>
    <mergeCell ref="A184:C184"/>
    <mergeCell ref="A189:C189"/>
    <mergeCell ref="A168:C168"/>
    <mergeCell ref="A173:C173"/>
    <mergeCell ref="A176:C176"/>
    <mergeCell ref="A177:C177"/>
    <mergeCell ref="A178:C178"/>
    <mergeCell ref="A160:C160"/>
    <mergeCell ref="A161:C161"/>
    <mergeCell ref="A162:C162"/>
    <mergeCell ref="A163:C163"/>
    <mergeCell ref="A164:C164"/>
    <mergeCell ref="A108:C108"/>
    <mergeCell ref="A109:C109"/>
    <mergeCell ref="A6:C6"/>
    <mergeCell ref="A40:C40"/>
    <mergeCell ref="A60:C60"/>
    <mergeCell ref="A74:C74"/>
    <mergeCell ref="A16:C16"/>
    <mergeCell ref="A19:C19"/>
    <mergeCell ref="A23:C23"/>
    <mergeCell ref="A24:C24"/>
    <mergeCell ref="A25:C25"/>
    <mergeCell ref="A26:C26"/>
    <mergeCell ref="A27:C27"/>
    <mergeCell ref="A31:C31"/>
    <mergeCell ref="A33:C33"/>
    <mergeCell ref="A34:C34"/>
    <mergeCell ref="A43:C43"/>
    <mergeCell ref="A44:C44"/>
    <mergeCell ref="A41:C41"/>
    <mergeCell ref="A42:C42"/>
    <mergeCell ref="A105:C105"/>
    <mergeCell ref="A66:C66"/>
    <mergeCell ref="A1:G1"/>
    <mergeCell ref="A3:G3"/>
    <mergeCell ref="A5:C5"/>
    <mergeCell ref="A61:C61"/>
    <mergeCell ref="A62:C62"/>
    <mergeCell ref="A12:C12"/>
    <mergeCell ref="A13:C13"/>
    <mergeCell ref="A14:C14"/>
    <mergeCell ref="A15:C15"/>
    <mergeCell ref="A7:C7"/>
    <mergeCell ref="A8:C8"/>
    <mergeCell ref="A9:C9"/>
    <mergeCell ref="A10:C10"/>
    <mergeCell ref="A35:C35"/>
    <mergeCell ref="A36:C36"/>
    <mergeCell ref="A37:C37"/>
    <mergeCell ref="A113:C113"/>
    <mergeCell ref="A78:C78"/>
    <mergeCell ref="A79:C79"/>
    <mergeCell ref="A45:C45"/>
    <mergeCell ref="A46:C46"/>
    <mergeCell ref="A49:C49"/>
    <mergeCell ref="A75:C75"/>
    <mergeCell ref="A76:C76"/>
    <mergeCell ref="A63:C63"/>
    <mergeCell ref="A64:C64"/>
    <mergeCell ref="A77:C77"/>
    <mergeCell ref="A112:C112"/>
    <mergeCell ref="A111:C111"/>
    <mergeCell ref="A104:C104"/>
    <mergeCell ref="A106:C106"/>
    <mergeCell ref="A107:C107"/>
    <mergeCell ref="A114:C114"/>
    <mergeCell ref="A115:C115"/>
    <mergeCell ref="A118:C118"/>
    <mergeCell ref="A122:C122"/>
    <mergeCell ref="A121:C121"/>
    <mergeCell ref="A135:C135"/>
    <mergeCell ref="A136:C136"/>
    <mergeCell ref="A137:C137"/>
    <mergeCell ref="A142:C142"/>
    <mergeCell ref="A123:C123"/>
    <mergeCell ref="A124:C124"/>
    <mergeCell ref="A125:C125"/>
    <mergeCell ref="A126:C126"/>
    <mergeCell ref="A134:C134"/>
    <mergeCell ref="A128:C128"/>
    <mergeCell ref="A129:C129"/>
    <mergeCell ref="A130:C130"/>
    <mergeCell ref="A131:C131"/>
    <mergeCell ref="A132:C132"/>
    <mergeCell ref="A157:C157"/>
    <mergeCell ref="A143:C143"/>
    <mergeCell ref="A144:C144"/>
    <mergeCell ref="A145:C145"/>
    <mergeCell ref="A152:C152"/>
    <mergeCell ref="A146:C146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Silvija</cp:lastModifiedBy>
  <cp:lastPrinted>2024-12-20T08:06:03Z</cp:lastPrinted>
  <dcterms:created xsi:type="dcterms:W3CDTF">2022-08-12T12:51:27Z</dcterms:created>
  <dcterms:modified xsi:type="dcterms:W3CDTF">2024-12-20T08:12:25Z</dcterms:modified>
</cp:coreProperties>
</file>